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rinamu-my.sharepoint.com/personal/msolanom_inamu_go_cr/Documents/ESCRITORIO INAMU - Respaldo PC/ESCRITORIO/01 EJERCICIO ECON. 2023/06. INFORMES DE LIQUIDACIÓN PRESUPUESTARIA - 2023/INFORME DE LIQUIDACIÓN ANUAL 2023/"/>
    </mc:Choice>
  </mc:AlternateContent>
  <xr:revisionPtr revIDLastSave="260" documentId="8_{B436E391-5913-4831-B787-ECABA9CD77DE}" xr6:coauthVersionLast="47" xr6:coauthVersionMax="47" xr10:uidLastSave="{FB362EE7-480B-4DD2-BB07-0E0255B0AB3A}"/>
  <bookViews>
    <workbookView xWindow="-120" yWindow="-120" windowWidth="29040" windowHeight="15720" activeTab="1" xr2:uid="{0A666B0C-7B85-4E78-9D66-3F7E9BDC718D}"/>
  </bookViews>
  <sheets>
    <sheet name="INGRESOS" sheetId="59" r:id="rId1"/>
    <sheet name="EGRESOS" sheetId="63" r:id="rId2"/>
  </sheets>
  <definedNames>
    <definedName name="_xlnm._FilterDatabase" localSheetId="1" hidden="1">EGRESOS!$F$9:$G$168</definedName>
    <definedName name="_xlnm.Print_Titles" localSheetId="1">EGRESOS!$2:$11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1" i="63" l="1"/>
  <c r="G157" i="63"/>
  <c r="G156" i="63"/>
  <c r="G155" i="63"/>
  <c r="G153" i="63"/>
  <c r="G149" i="63"/>
  <c r="G147" i="63"/>
  <c r="G145" i="63"/>
  <c r="G144" i="63"/>
  <c r="G143" i="63"/>
  <c r="G141" i="63"/>
  <c r="G140" i="63"/>
  <c r="G138" i="63"/>
  <c r="G137" i="63"/>
  <c r="G135" i="63"/>
  <c r="G134" i="63"/>
  <c r="G133" i="63"/>
  <c r="G129" i="63"/>
  <c r="G128" i="63"/>
  <c r="G126" i="63"/>
  <c r="G124" i="63"/>
  <c r="G122" i="63"/>
  <c r="G121" i="63"/>
  <c r="G120" i="63"/>
  <c r="G119" i="63"/>
  <c r="G118" i="63"/>
  <c r="G117" i="63"/>
  <c r="G113" i="63"/>
  <c r="G112" i="63"/>
  <c r="G111" i="63"/>
  <c r="G110" i="63"/>
  <c r="G109" i="63"/>
  <c r="G108" i="63"/>
  <c r="G107" i="63"/>
  <c r="G106" i="63"/>
  <c r="G104" i="63"/>
  <c r="G103" i="63"/>
  <c r="G101" i="63"/>
  <c r="G100" i="63"/>
  <c r="G99" i="63"/>
  <c r="G98" i="63"/>
  <c r="G97" i="63"/>
  <c r="G96" i="63"/>
  <c r="G94" i="63"/>
  <c r="G92" i="63"/>
  <c r="G91" i="63"/>
  <c r="G90" i="63"/>
  <c r="G89" i="63"/>
  <c r="G85" i="63"/>
  <c r="G84" i="63"/>
  <c r="G82" i="63"/>
  <c r="G80" i="63"/>
  <c r="G79" i="63"/>
  <c r="G78" i="63"/>
  <c r="G77" i="63"/>
  <c r="G76" i="63"/>
  <c r="G74" i="63"/>
  <c r="G73" i="63"/>
  <c r="G72" i="63"/>
  <c r="G70" i="63"/>
  <c r="G68" i="63"/>
  <c r="G67" i="63"/>
  <c r="G66" i="63"/>
  <c r="G65" i="63"/>
  <c r="G63" i="63"/>
  <c r="G62" i="63"/>
  <c r="G61" i="63"/>
  <c r="G60" i="63"/>
  <c r="G59" i="63"/>
  <c r="G58" i="63"/>
  <c r="G56" i="63"/>
  <c r="G55" i="63"/>
  <c r="G54" i="63"/>
  <c r="G53" i="63"/>
  <c r="G52" i="63"/>
  <c r="G50" i="63"/>
  <c r="G49" i="63"/>
  <c r="G48" i="63"/>
  <c r="G47" i="63"/>
  <c r="G45" i="63"/>
  <c r="G44" i="63"/>
  <c r="G43" i="63"/>
  <c r="G42" i="63"/>
  <c r="G38" i="63"/>
  <c r="G37" i="63"/>
  <c r="G36" i="63"/>
  <c r="G35" i="63"/>
  <c r="G33" i="63"/>
  <c r="G32" i="63"/>
  <c r="G31" i="63"/>
  <c r="G30" i="63"/>
  <c r="G29" i="63"/>
  <c r="G27" i="63"/>
  <c r="G26" i="63"/>
  <c r="G25" i="63"/>
  <c r="G24" i="63"/>
  <c r="G23" i="63"/>
  <c r="G21" i="63"/>
  <c r="G20" i="63"/>
  <c r="G19" i="63"/>
  <c r="G18" i="63"/>
  <c r="G16" i="63"/>
  <c r="G15" i="63"/>
  <c r="G14" i="63"/>
  <c r="H160" i="63"/>
  <c r="H159" i="63" s="1"/>
  <c r="F160" i="63"/>
  <c r="F159" i="63" s="1"/>
  <c r="E160" i="63"/>
  <c r="H154" i="63"/>
  <c r="F154" i="63"/>
  <c r="E154" i="63"/>
  <c r="H152" i="63"/>
  <c r="H151" i="63" s="1"/>
  <c r="F152" i="63"/>
  <c r="E152" i="63"/>
  <c r="H148" i="63"/>
  <c r="F148" i="63"/>
  <c r="E148" i="63"/>
  <c r="H146" i="63"/>
  <c r="F146" i="63"/>
  <c r="E146" i="63"/>
  <c r="H142" i="63"/>
  <c r="F142" i="63"/>
  <c r="E142" i="63"/>
  <c r="H139" i="63"/>
  <c r="F139" i="63"/>
  <c r="E139" i="63"/>
  <c r="H136" i="63"/>
  <c r="F136" i="63"/>
  <c r="E136" i="63"/>
  <c r="H132" i="63"/>
  <c r="F132" i="63"/>
  <c r="E132" i="63"/>
  <c r="H127" i="63"/>
  <c r="F127" i="63"/>
  <c r="E127" i="63"/>
  <c r="H125" i="63"/>
  <c r="F125" i="63"/>
  <c r="E125" i="63"/>
  <c r="H123" i="63"/>
  <c r="F123" i="63"/>
  <c r="E123" i="63"/>
  <c r="H116" i="63"/>
  <c r="F116" i="63"/>
  <c r="E116" i="63"/>
  <c r="H105" i="63"/>
  <c r="F105" i="63"/>
  <c r="E105" i="63"/>
  <c r="H102" i="63"/>
  <c r="F102" i="63"/>
  <c r="E102" i="63"/>
  <c r="H95" i="63"/>
  <c r="F95" i="63"/>
  <c r="E95" i="63"/>
  <c r="H93" i="63"/>
  <c r="F93" i="63"/>
  <c r="E93" i="63"/>
  <c r="H88" i="63"/>
  <c r="F88" i="63"/>
  <c r="E88" i="63"/>
  <c r="H83" i="63"/>
  <c r="F83" i="63"/>
  <c r="E83" i="63"/>
  <c r="H81" i="63"/>
  <c r="F81" i="63"/>
  <c r="E81" i="63"/>
  <c r="H75" i="63"/>
  <c r="F75" i="63"/>
  <c r="E75" i="63"/>
  <c r="H71" i="63"/>
  <c r="F71" i="63"/>
  <c r="E71" i="63"/>
  <c r="H69" i="63"/>
  <c r="F69" i="63"/>
  <c r="E69" i="63"/>
  <c r="H64" i="63"/>
  <c r="F64" i="63"/>
  <c r="E64" i="63"/>
  <c r="H57" i="63"/>
  <c r="F57" i="63"/>
  <c r="E57" i="63"/>
  <c r="H51" i="63"/>
  <c r="F51" i="63"/>
  <c r="E51" i="63"/>
  <c r="H46" i="63"/>
  <c r="F46" i="63"/>
  <c r="E46" i="63"/>
  <c r="H41" i="63"/>
  <c r="F41" i="63"/>
  <c r="E41" i="63"/>
  <c r="H34" i="63"/>
  <c r="F34" i="63"/>
  <c r="E34" i="63"/>
  <c r="H28" i="63"/>
  <c r="F28" i="63"/>
  <c r="E28" i="63"/>
  <c r="H22" i="63"/>
  <c r="F22" i="63"/>
  <c r="E22" i="63"/>
  <c r="H17" i="63"/>
  <c r="F17" i="63"/>
  <c r="E17" i="63"/>
  <c r="H13" i="63"/>
  <c r="F13" i="63"/>
  <c r="E13" i="63"/>
  <c r="D160" i="63"/>
  <c r="D159" i="63" s="1"/>
  <c r="D154" i="63"/>
  <c r="D152" i="63"/>
  <c r="D148" i="63"/>
  <c r="D146" i="63"/>
  <c r="D142" i="63"/>
  <c r="D139" i="63"/>
  <c r="D136" i="63"/>
  <c r="D132" i="63"/>
  <c r="D127" i="63"/>
  <c r="D125" i="63"/>
  <c r="D123" i="63"/>
  <c r="D116" i="63"/>
  <c r="D105" i="63"/>
  <c r="D102" i="63"/>
  <c r="D95" i="63"/>
  <c r="D93" i="63"/>
  <c r="D88" i="63"/>
  <c r="D83" i="63"/>
  <c r="D81" i="63"/>
  <c r="D75" i="63"/>
  <c r="D71" i="63"/>
  <c r="D69" i="63"/>
  <c r="D64" i="63"/>
  <c r="D57" i="63"/>
  <c r="D51" i="63"/>
  <c r="D46" i="63"/>
  <c r="D41" i="63"/>
  <c r="D34" i="63"/>
  <c r="D28" i="63"/>
  <c r="D22" i="63"/>
  <c r="D17" i="63"/>
  <c r="D13" i="63"/>
  <c r="F19" i="59"/>
  <c r="D19" i="59"/>
  <c r="C19" i="59"/>
  <c r="F16" i="59"/>
  <c r="D16" i="59"/>
  <c r="C16" i="59"/>
  <c r="F12" i="59"/>
  <c r="D12" i="59"/>
  <c r="C12" i="59"/>
  <c r="G88" i="63" l="1"/>
  <c r="G127" i="63"/>
  <c r="G51" i="63"/>
  <c r="G125" i="63"/>
  <c r="G152" i="63"/>
  <c r="D151" i="63"/>
  <c r="G22" i="63"/>
  <c r="G69" i="63"/>
  <c r="G102" i="63"/>
  <c r="G139" i="63"/>
  <c r="G81" i="63"/>
  <c r="G57" i="63"/>
  <c r="D115" i="63"/>
  <c r="G17" i="63"/>
  <c r="F151" i="63"/>
  <c r="G34" i="63"/>
  <c r="G64" i="63"/>
  <c r="E151" i="63"/>
  <c r="G142" i="63"/>
  <c r="G41" i="63"/>
  <c r="G136" i="63"/>
  <c r="G160" i="63"/>
  <c r="G93" i="63"/>
  <c r="G132" i="63"/>
  <c r="D40" i="63"/>
  <c r="G28" i="63"/>
  <c r="G71" i="63"/>
  <c r="G105" i="63"/>
  <c r="G83" i="63"/>
  <c r="G95" i="63"/>
  <c r="D12" i="63"/>
  <c r="G75" i="63"/>
  <c r="G116" i="63"/>
  <c r="G146" i="63"/>
  <c r="D131" i="63"/>
  <c r="G13" i="63"/>
  <c r="G46" i="63"/>
  <c r="D87" i="63"/>
  <c r="H115" i="63"/>
  <c r="G154" i="63"/>
  <c r="G123" i="63"/>
  <c r="G148" i="63"/>
  <c r="F115" i="63"/>
  <c r="E40" i="63"/>
  <c r="E131" i="63"/>
  <c r="E159" i="63"/>
  <c r="G159" i="63" s="1"/>
  <c r="E12" i="63"/>
  <c r="E115" i="63"/>
  <c r="E87" i="63"/>
  <c r="F131" i="63"/>
  <c r="H131" i="63"/>
  <c r="F87" i="63"/>
  <c r="H87" i="63"/>
  <c r="F40" i="63"/>
  <c r="H40" i="63"/>
  <c r="F12" i="63"/>
  <c r="H12" i="63"/>
  <c r="G115" i="63" l="1"/>
  <c r="G87" i="63"/>
  <c r="D162" i="63"/>
  <c r="G151" i="63"/>
  <c r="E162" i="63"/>
  <c r="H162" i="63"/>
  <c r="G131" i="63"/>
  <c r="F162" i="63"/>
  <c r="G12" i="63"/>
  <c r="G40" i="63"/>
  <c r="G162" i="63" l="1"/>
  <c r="E24" i="59" l="1"/>
  <c r="G24" i="59" s="1"/>
  <c r="E20" i="59"/>
  <c r="E19" i="59" s="1"/>
  <c r="E17" i="59"/>
  <c r="E14" i="59"/>
  <c r="E13" i="59"/>
  <c r="D23" i="59"/>
  <c r="D22" i="59" s="1"/>
  <c r="C23" i="59"/>
  <c r="C22" i="59" s="1"/>
  <c r="G17" i="59" l="1"/>
  <c r="E16" i="59"/>
  <c r="G16" i="59" s="1"/>
  <c r="G13" i="59"/>
  <c r="E12" i="59"/>
  <c r="E23" i="59"/>
  <c r="E22" i="59" s="1"/>
  <c r="G20" i="59"/>
  <c r="C10" i="59"/>
  <c r="C26" i="59" s="1"/>
  <c r="G14" i="59"/>
  <c r="D10" i="59"/>
  <c r="D26" i="59" s="1"/>
  <c r="G22" i="59"/>
  <c r="E10" i="59" l="1"/>
  <c r="E26" i="59" s="1"/>
  <c r="G23" i="59"/>
  <c r="G12" i="59"/>
  <c r="G19" i="59"/>
  <c r="G10" i="59" l="1"/>
  <c r="F26" i="59"/>
  <c r="G26" i="59" l="1"/>
</calcChain>
</file>

<file path=xl/sharedStrings.xml><?xml version="1.0" encoding="utf-8"?>
<sst xmlns="http://schemas.openxmlformats.org/spreadsheetml/2006/main" count="355" uniqueCount="223">
  <si>
    <t>CUADRO N° 1</t>
  </si>
  <si>
    <t>Código</t>
  </si>
  <si>
    <t>Descripción</t>
  </si>
  <si>
    <t>PRESUPUESTO ORDINARIO</t>
  </si>
  <si>
    <t>Ppto Extraord. 
N°1</t>
  </si>
  <si>
    <t>PRESUPUESTO DEFINITIVO</t>
  </si>
  <si>
    <t>INGRESOS CORRIENTES</t>
  </si>
  <si>
    <t>1.3</t>
  </si>
  <si>
    <t>INGRESOS NO TRIBUTARIOS</t>
  </si>
  <si>
    <t>1.3.2</t>
  </si>
  <si>
    <t>1.3.3</t>
  </si>
  <si>
    <t>1.3.3.1.04</t>
  </si>
  <si>
    <t>Sanciones administrativas</t>
  </si>
  <si>
    <t>1.3.9.09</t>
  </si>
  <si>
    <t>1.4</t>
  </si>
  <si>
    <t>TRANSFERENCIAS CORRIENTES</t>
  </si>
  <si>
    <t>1.4.1.2</t>
  </si>
  <si>
    <t>Transf. ctes. de Órg. Desconcent.</t>
  </si>
  <si>
    <t xml:space="preserve">3 </t>
  </si>
  <si>
    <t>FINANCIAMIENTO</t>
  </si>
  <si>
    <t>3.3</t>
  </si>
  <si>
    <t>RECURSOS DE VIG. ANTERIORES</t>
  </si>
  <si>
    <t>3.3.1</t>
  </si>
  <si>
    <t xml:space="preserve">Superávit libre           </t>
  </si>
  <si>
    <t>TOTAL DE INGRESOS</t>
  </si>
  <si>
    <t>CE</t>
  </si>
  <si>
    <t>DESCRIPCIÓN</t>
  </si>
  <si>
    <t>1.1.1</t>
  </si>
  <si>
    <t>REMUNERACIONES</t>
  </si>
  <si>
    <t>1.1.1.1</t>
  </si>
  <si>
    <t>001</t>
  </si>
  <si>
    <t>Remuneraciones básicas</t>
  </si>
  <si>
    <t>00101</t>
  </si>
  <si>
    <t xml:space="preserve">Sueldos para Cargos Fijos           </t>
  </si>
  <si>
    <t>00103</t>
  </si>
  <si>
    <t>Servicios Especiales</t>
  </si>
  <si>
    <t>00105</t>
  </si>
  <si>
    <t>Suplencias</t>
  </si>
  <si>
    <t>002</t>
  </si>
  <si>
    <t>Remuneraciones eventuales</t>
  </si>
  <si>
    <t>00201</t>
  </si>
  <si>
    <t xml:space="preserve">Tiempo Extraordinario              </t>
  </si>
  <si>
    <t>00202</t>
  </si>
  <si>
    <t>Recargo de funciones</t>
  </si>
  <si>
    <t>00203</t>
  </si>
  <si>
    <t>Disponibilidad laboral</t>
  </si>
  <si>
    <t>00205</t>
  </si>
  <si>
    <t>Dietas</t>
  </si>
  <si>
    <t>003</t>
  </si>
  <si>
    <t>Incentivos salariales</t>
  </si>
  <si>
    <t>00301</t>
  </si>
  <si>
    <t>Retribución por años servidos</t>
  </si>
  <si>
    <t>00302</t>
  </si>
  <si>
    <t>Restricción al ejer. lib. de la prof.</t>
  </si>
  <si>
    <t>00303</t>
  </si>
  <si>
    <t xml:space="preserve">Décimo tercer mes   </t>
  </si>
  <si>
    <t>00304</t>
  </si>
  <si>
    <t>Salario Escolar</t>
  </si>
  <si>
    <t>00399</t>
  </si>
  <si>
    <t>Otros Incentivos (carrera y zonaje)</t>
  </si>
  <si>
    <t>1.1.1.2</t>
  </si>
  <si>
    <t>004</t>
  </si>
  <si>
    <t>Contrib. Pat. Al Des. y la S. Social</t>
  </si>
  <si>
    <t>00401</t>
  </si>
  <si>
    <t xml:space="preserve">Contrib. Pat. al Seg. de S.  de CCSS </t>
  </si>
  <si>
    <t>00402</t>
  </si>
  <si>
    <t>Contrib. Pat. al IMAS</t>
  </si>
  <si>
    <t>00403</t>
  </si>
  <si>
    <t>Contrib. Pat. al INA</t>
  </si>
  <si>
    <t>00404</t>
  </si>
  <si>
    <t>Contrib. Pat. a FODESAF</t>
  </si>
  <si>
    <t>00405</t>
  </si>
  <si>
    <t>Contrib. Pat. al Banco Popular</t>
  </si>
  <si>
    <t>005</t>
  </si>
  <si>
    <t>Contrib. Pat. al F. de P. y Cap. Lab.</t>
  </si>
  <si>
    <t>00501</t>
  </si>
  <si>
    <t>Contrib. Pat. al S. de P. de la CCSS</t>
  </si>
  <si>
    <t>00502</t>
  </si>
  <si>
    <t>Aporte Pat. al Rég. Oblig. de Pens.</t>
  </si>
  <si>
    <t>00503</t>
  </si>
  <si>
    <t>Aporte Pat. al F.de Capitalización</t>
  </si>
  <si>
    <t>00505</t>
  </si>
  <si>
    <t>1.1.2</t>
  </si>
  <si>
    <t>1</t>
  </si>
  <si>
    <t>SERVICIOS</t>
  </si>
  <si>
    <t>Alquileres</t>
  </si>
  <si>
    <t>Otros alquileres</t>
  </si>
  <si>
    <t>Servicios básicos</t>
  </si>
  <si>
    <t>Servicio de agua y alcantarillado</t>
  </si>
  <si>
    <t>Servicio de energía eléctrica</t>
  </si>
  <si>
    <t>Servicio de telecomunicaciones</t>
  </si>
  <si>
    <t>Otros servicios básicos</t>
  </si>
  <si>
    <t>Servicios comerciales y financieros</t>
  </si>
  <si>
    <t>Información</t>
  </si>
  <si>
    <t>Impresión, encuadernación y otros</t>
  </si>
  <si>
    <t>Transporte de bienes</t>
  </si>
  <si>
    <t>Servicios de gestión y apoyo</t>
  </si>
  <si>
    <t>Servicios de ciencias de la salud</t>
  </si>
  <si>
    <t>Servicios jurídicos</t>
  </si>
  <si>
    <t>Servicios generales</t>
  </si>
  <si>
    <t>Otros servicios de gestión y apoyo</t>
  </si>
  <si>
    <t>Gastos de viaje y transporte</t>
  </si>
  <si>
    <t>Transporte dentro del país</t>
  </si>
  <si>
    <t>Viáticos dentro del país</t>
  </si>
  <si>
    <t>Seguros, reaseguros y otras oblig.</t>
  </si>
  <si>
    <t>Seguros</t>
  </si>
  <si>
    <t>Capacitación y protocolo</t>
  </si>
  <si>
    <t>Actividades de capacitación</t>
  </si>
  <si>
    <t>Mantenimiento y reparaciones</t>
  </si>
  <si>
    <t>Mant. y rep. de eq. de cómputo</t>
  </si>
  <si>
    <t>Mant. y rep.de otros equipos</t>
  </si>
  <si>
    <t>Impuestos</t>
  </si>
  <si>
    <t>1.3.1</t>
  </si>
  <si>
    <t>Otros impuestos</t>
  </si>
  <si>
    <t>Servicios diversos</t>
  </si>
  <si>
    <t>Intereses moratorios y multas</t>
  </si>
  <si>
    <t>Deducibles</t>
  </si>
  <si>
    <t>MATERIALES Y SUMINISTROS</t>
  </si>
  <si>
    <t>Productos químicos y conexos</t>
  </si>
  <si>
    <t>Combustibles y lubricantes</t>
  </si>
  <si>
    <t>Productos farmacéuticos y medic.</t>
  </si>
  <si>
    <t>Tintas, pinturas y diluyentes</t>
  </si>
  <si>
    <t>Alimentos y prod. agropecuarios</t>
  </si>
  <si>
    <t>Alimentos y bebidas</t>
  </si>
  <si>
    <t>Materias y P. de uso en contrucción</t>
  </si>
  <si>
    <t>Materiales y productos metálicos</t>
  </si>
  <si>
    <t>Madera y sus derivados</t>
  </si>
  <si>
    <t>Materiales y productos de vidrio</t>
  </si>
  <si>
    <t>Materiales y productos de plástico</t>
  </si>
  <si>
    <t>Herramientas e instrumentos</t>
  </si>
  <si>
    <t>Repuestos y accesorios</t>
  </si>
  <si>
    <t>Textiles y vestuario</t>
  </si>
  <si>
    <t>Útiles y materiales de limpieza</t>
  </si>
  <si>
    <t>BIENES DURADEROS</t>
  </si>
  <si>
    <t>2.2.1</t>
  </si>
  <si>
    <t xml:space="preserve">Maquinaria, equipo y mobiliario  </t>
  </si>
  <si>
    <t>Equipo de Transporte</t>
  </si>
  <si>
    <t>Equipo de comunicación</t>
  </si>
  <si>
    <t>Equipo y mobiliario de oficina</t>
  </si>
  <si>
    <t>Equipo de cómputo</t>
  </si>
  <si>
    <t>2.1.1</t>
  </si>
  <si>
    <t>Edificios</t>
  </si>
  <si>
    <t>Bienes preexistentes</t>
  </si>
  <si>
    <t>Terrenos</t>
  </si>
  <si>
    <t>2.2.5</t>
  </si>
  <si>
    <t>Bienes duraderos diversos</t>
  </si>
  <si>
    <t>Piezas y obras de colección</t>
  </si>
  <si>
    <t>2.2.4</t>
  </si>
  <si>
    <t>Bienes intangibles</t>
  </si>
  <si>
    <t>Transf. corrientes al sector público</t>
  </si>
  <si>
    <t>Transf. corrientes a org. Desconcent.</t>
  </si>
  <si>
    <t>Ayudas a funcionarios</t>
  </si>
  <si>
    <t>Otras transferencias a personas</t>
  </si>
  <si>
    <t>Prestaciones</t>
  </si>
  <si>
    <t>Prestaciones legales</t>
  </si>
  <si>
    <t>Otras prestaciones</t>
  </si>
  <si>
    <t>Otras transf. corrientes al S. Privado</t>
  </si>
  <si>
    <t>Indemnizaciones</t>
  </si>
  <si>
    <t>TRANSFERENCIAS DE CAPITAL</t>
  </si>
  <si>
    <t>2.3.2</t>
  </si>
  <si>
    <t>CUENTAS ESPECIALES</t>
  </si>
  <si>
    <t>Sumas libres sin asig. presupuestaria</t>
  </si>
  <si>
    <t>TOTAL GENERAL</t>
  </si>
  <si>
    <t>% de Ejec.</t>
  </si>
  <si>
    <t>Contrib. Pat. a F. Ad. por E. Priv.</t>
  </si>
  <si>
    <t>Alquiler de edificio, loc. y terrenos</t>
  </si>
  <si>
    <t>Alquiler de maquinaria, eq. y mob.</t>
  </si>
  <si>
    <t>Alquiler y derechos para telecom.</t>
  </si>
  <si>
    <t>Comisiones y gastos por serv. Fin.</t>
  </si>
  <si>
    <t>Servicios de transf. Elect. de inf.</t>
  </si>
  <si>
    <t>Servicios de ingeniería y arquitec.</t>
  </si>
  <si>
    <t>Servicios en ciencias econ. y soc.</t>
  </si>
  <si>
    <t>Actividades protocolarias y soc.</t>
  </si>
  <si>
    <t>Mant. de edificios, loc. y terrenos</t>
  </si>
  <si>
    <t>Mant. y rep. de equipo de transp.</t>
  </si>
  <si>
    <t>Mant. y rep. de eq. y mob.de ofic.</t>
  </si>
  <si>
    <t>Otros productos quím. y conexos</t>
  </si>
  <si>
    <t>Mat. y prod.eléc., tel. y cómputo</t>
  </si>
  <si>
    <t>Otros mat. y prod. de uso en const.</t>
  </si>
  <si>
    <t>Herramientas, rep. y accesorios</t>
  </si>
  <si>
    <t>Útiles, mat. y suministros diversos</t>
  </si>
  <si>
    <t>Útiles y mat. de oficina y cómputo</t>
  </si>
  <si>
    <t>Útiles y mat. Méd., hosp. y de inv.</t>
  </si>
  <si>
    <t>Productos de papel, cartón e imp.</t>
  </si>
  <si>
    <t>Útiles y mat. de resg. y seguridad</t>
  </si>
  <si>
    <t>Útiles y mat. de cocina y comedor</t>
  </si>
  <si>
    <t>Otros útiles, mat. y sum. diversos</t>
  </si>
  <si>
    <t>Equipo sanitario, de lab. e invest.</t>
  </si>
  <si>
    <t>Maquinaria, eq. y mob. diverso</t>
  </si>
  <si>
    <t>Construcciones, adiciones y mej.</t>
  </si>
  <si>
    <t>Transf. corrientes a personas</t>
  </si>
  <si>
    <t>Transf. corrientes al S. Externo</t>
  </si>
  <si>
    <t>Transf. corrientes a O. Internac.</t>
  </si>
  <si>
    <t>Transf. de capital a personas</t>
  </si>
  <si>
    <t>Transf. de cap. a E. P. sin F. de lucro</t>
  </si>
  <si>
    <t>Transf. de capital a asociaciones</t>
  </si>
  <si>
    <t>Transf. de capital a fundaciones</t>
  </si>
  <si>
    <t>Monto</t>
  </si>
  <si>
    <t>Ingresos varios no esp. - Presup.</t>
  </si>
  <si>
    <t>Gastos de representación</t>
  </si>
  <si>
    <t>Transporte para el exterior</t>
  </si>
  <si>
    <t>Viáticos al exterior</t>
  </si>
  <si>
    <t>2</t>
  </si>
  <si>
    <t>INGRESOS DE CAPITAL</t>
  </si>
  <si>
    <t>2.4.1.2</t>
  </si>
  <si>
    <t>Transf. corrientes a inst. descentralizadas</t>
  </si>
  <si>
    <t>Tranf. de capital de órg. Desconc.</t>
  </si>
  <si>
    <t>PRESUPUESTO DEL EJERCICIO ECONÓMICO 2023</t>
  </si>
  <si>
    <t xml:space="preserve">Transf. Corrientes a empresas privadas sin F. L. </t>
  </si>
  <si>
    <t>Transf. Corrientes a Asociaciones</t>
  </si>
  <si>
    <t>Transf. Corrientes a fundaciones</t>
  </si>
  <si>
    <t>Transf. de capital a otras ent. P.sin F.L.</t>
  </si>
  <si>
    <t>Transf. corrientes a inst. públicas financ.</t>
  </si>
  <si>
    <t>RESUMEN DE INGRESOS</t>
  </si>
  <si>
    <t>INGRESOS REALES</t>
  </si>
  <si>
    <t>% Recibido</t>
  </si>
  <si>
    <r>
      <rPr>
        <b/>
        <i/>
        <sz val="10"/>
        <rFont val="Calibri"/>
        <family val="2"/>
      </rPr>
      <t>Nota</t>
    </r>
    <r>
      <rPr>
        <i/>
        <sz val="10"/>
        <rFont val="Calibri"/>
        <family val="2"/>
      </rPr>
      <t xml:space="preserve">:  El superávit real, corresponde al monto del superávit incoporado y ejecutado. </t>
    </r>
  </si>
  <si>
    <t>PRESUPUESTO DEFINITIVO o MODIFICADO</t>
  </si>
  <si>
    <t>PRESUPUESTO EJECUTADO</t>
  </si>
  <si>
    <t>SUB EJECUCIÓN</t>
  </si>
  <si>
    <t>CUADRO N° 2</t>
  </si>
  <si>
    <t>RESUMEN DE EGRESOS</t>
  </si>
  <si>
    <t>COG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</si>
</sst>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21" x14ac:knownFonts="1">
    <font>
      <sz val="8"/>
      <name val="Tahoma"/>
    </font>
    <font>
      <sz val="10"/>
      <name val="Arial"/>
      <family val="2"/>
    </font>
    <font>
      <sz val="10"/>
      <name val="Courier"/>
      <family val="3"/>
    </font>
    <font>
      <sz val="8"/>
      <name val="Tahoma"/>
      <family val="2"/>
    </font>
    <font>
      <sz val="9"/>
      <name val="Calibri"/>
      <family val="2"/>
    </font>
    <font>
      <b/>
      <sz val="9"/>
      <name val="Calibri"/>
      <family val="2"/>
    </font>
    <font>
      <sz val="9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i/>
      <sz val="10"/>
      <name val="Calibri"/>
      <family val="2"/>
    </font>
    <font>
      <b/>
      <i/>
      <sz val="1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9E8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39" fontId="2" fillId="0" borderId="0"/>
    <xf numFmtId="43" fontId="10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</cellStyleXfs>
  <cellXfs count="194">
    <xf numFmtId="0" fontId="0" fillId="0" borderId="0" xfId="0"/>
    <xf numFmtId="0" fontId="4" fillId="0" borderId="0" xfId="0" applyFont="1"/>
    <xf numFmtId="49" fontId="4" fillId="0" borderId="0" xfId="0" applyNumberFormat="1" applyFont="1"/>
    <xf numFmtId="3" fontId="4" fillId="0" borderId="0" xfId="0" applyNumberFormat="1" applyFont="1"/>
    <xf numFmtId="4" fontId="4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" fontId="8" fillId="2" borderId="0" xfId="0" applyNumberFormat="1" applyFont="1" applyFill="1"/>
    <xf numFmtId="3" fontId="8" fillId="2" borderId="0" xfId="0" applyNumberFormat="1" applyFont="1" applyFill="1"/>
    <xf numFmtId="0" fontId="9" fillId="2" borderId="0" xfId="0" applyFont="1" applyFill="1" applyAlignment="1">
      <alignment vertical="center"/>
    </xf>
    <xf numFmtId="4" fontId="4" fillId="0" borderId="0" xfId="0" applyNumberFormat="1" applyFont="1" applyAlignment="1">
      <alignment horizontal="center"/>
    </xf>
    <xf numFmtId="4" fontId="13" fillId="2" borderId="1" xfId="5" applyNumberFormat="1" applyFont="1" applyFill="1" applyBorder="1"/>
    <xf numFmtId="4" fontId="13" fillId="2" borderId="1" xfId="0" applyNumberFormat="1" applyFont="1" applyFill="1" applyBorder="1"/>
    <xf numFmtId="0" fontId="13" fillId="2" borderId="0" xfId="0" applyFont="1" applyFill="1" applyAlignment="1">
      <alignment vertical="center"/>
    </xf>
    <xf numFmtId="4" fontId="13" fillId="2" borderId="0" xfId="0" applyNumberFormat="1" applyFont="1" applyFill="1"/>
    <xf numFmtId="4" fontId="8" fillId="2" borderId="0" xfId="5" applyNumberFormat="1" applyFont="1" applyFill="1"/>
    <xf numFmtId="4" fontId="11" fillId="2" borderId="2" xfId="0" applyNumberFormat="1" applyFont="1" applyFill="1" applyBorder="1" applyAlignment="1">
      <alignment vertical="center"/>
    </xf>
    <xf numFmtId="4" fontId="9" fillId="2" borderId="2" xfId="0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horizontal="center"/>
    </xf>
    <xf numFmtId="4" fontId="12" fillId="2" borderId="2" xfId="0" applyNumberFormat="1" applyFont="1" applyFill="1" applyBorder="1" applyAlignment="1">
      <alignment vertical="center"/>
    </xf>
    <xf numFmtId="4" fontId="13" fillId="2" borderId="2" xfId="0" applyNumberFormat="1" applyFont="1" applyFill="1" applyBorder="1" applyAlignment="1">
      <alignment vertical="center"/>
    </xf>
    <xf numFmtId="3" fontId="13" fillId="2" borderId="0" xfId="0" applyNumberFormat="1" applyFont="1" applyFill="1"/>
    <xf numFmtId="3" fontId="13" fillId="0" borderId="0" xfId="0" applyNumberFormat="1" applyFont="1"/>
    <xf numFmtId="0" fontId="11" fillId="2" borderId="9" xfId="0" applyFont="1" applyFill="1" applyBorder="1" applyAlignment="1">
      <alignment horizontal="center" vertical="center"/>
    </xf>
    <xf numFmtId="39" fontId="13" fillId="0" borderId="0" xfId="4" applyFont="1"/>
    <xf numFmtId="4" fontId="13" fillId="0" borderId="0" xfId="0" applyNumberFormat="1" applyFont="1" applyAlignment="1">
      <alignment horizontal="center"/>
    </xf>
    <xf numFmtId="0" fontId="13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2" borderId="0" xfId="0" applyNumberFormat="1" applyFont="1" applyFill="1" applyAlignment="1">
      <alignment vertical="center"/>
    </xf>
    <xf numFmtId="10" fontId="4" fillId="0" borderId="0" xfId="0" applyNumberFormat="1" applyFont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39" fontId="13" fillId="0" borderId="0" xfId="4" applyFont="1" applyAlignment="1">
      <alignment vertical="center"/>
    </xf>
    <xf numFmtId="3" fontId="9" fillId="0" borderId="0" xfId="0" applyNumberFormat="1" applyFont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49" fontId="13" fillId="2" borderId="2" xfId="3" applyNumberFormat="1" applyFont="1" applyFill="1" applyBorder="1" applyAlignment="1">
      <alignment horizontal="center" vertical="center"/>
    </xf>
    <xf numFmtId="4" fontId="13" fillId="2" borderId="2" xfId="3" applyNumberFormat="1" applyFont="1" applyFill="1" applyBorder="1" applyAlignment="1">
      <alignment horizontal="justify" vertical="center" wrapText="1"/>
    </xf>
    <xf numFmtId="49" fontId="9" fillId="2" borderId="2" xfId="3" applyNumberFormat="1" applyFont="1" applyFill="1" applyBorder="1" applyAlignment="1">
      <alignment horizontal="center" vertical="center"/>
    </xf>
    <xf numFmtId="4" fontId="9" fillId="2" borderId="2" xfId="3" applyNumberFormat="1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10" fontId="8" fillId="2" borderId="0" xfId="0" applyNumberFormat="1" applyFont="1" applyFill="1" applyAlignment="1">
      <alignment horizont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0" fontId="13" fillId="2" borderId="0" xfId="0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14" fillId="0" borderId="0" xfId="0" applyFont="1"/>
    <xf numFmtId="3" fontId="14" fillId="0" borderId="0" xfId="0" applyNumberFormat="1" applyFont="1"/>
    <xf numFmtId="4" fontId="11" fillId="2" borderId="23" xfId="0" applyNumberFormat="1" applyFont="1" applyFill="1" applyBorder="1" applyAlignment="1">
      <alignment vertical="center"/>
    </xf>
    <xf numFmtId="4" fontId="12" fillId="2" borderId="23" xfId="0" applyNumberFormat="1" applyFont="1" applyFill="1" applyBorder="1" applyAlignment="1">
      <alignment vertical="center"/>
    </xf>
    <xf numFmtId="4" fontId="9" fillId="2" borderId="23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9" fillId="2" borderId="19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4" fontId="11" fillId="2" borderId="19" xfId="0" applyNumberFormat="1" applyFont="1" applyFill="1" applyBorder="1" applyAlignment="1">
      <alignment vertical="center"/>
    </xf>
    <xf numFmtId="4" fontId="12" fillId="2" borderId="19" xfId="0" applyNumberFormat="1" applyFont="1" applyFill="1" applyBorder="1" applyAlignment="1">
      <alignment vertical="center"/>
    </xf>
    <xf numFmtId="4" fontId="8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horizontal="center" vertical="center"/>
    </xf>
    <xf numFmtId="49" fontId="16" fillId="0" borderId="0" xfId="0" applyNumberFormat="1" applyFont="1"/>
    <xf numFmtId="0" fontId="18" fillId="2" borderId="0" xfId="0" applyFont="1" applyFill="1" applyAlignment="1">
      <alignment vertical="center"/>
    </xf>
    <xf numFmtId="164" fontId="13" fillId="2" borderId="1" xfId="0" applyNumberFormat="1" applyFont="1" applyFill="1" applyBorder="1" applyAlignment="1">
      <alignment horizontal="center"/>
    </xf>
    <xf numFmtId="4" fontId="18" fillId="2" borderId="0" xfId="0" applyNumberFormat="1" applyFont="1" applyFill="1" applyAlignment="1">
      <alignment vertical="center"/>
    </xf>
    <xf numFmtId="3" fontId="7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3" fontId="8" fillId="2" borderId="0" xfId="0" applyNumberFormat="1" applyFont="1" applyFill="1" applyAlignment="1">
      <alignment vertical="center"/>
    </xf>
    <xf numFmtId="4" fontId="8" fillId="2" borderId="0" xfId="5" applyNumberFormat="1" applyFont="1" applyFill="1" applyAlignment="1">
      <alignment vertical="center"/>
    </xf>
    <xf numFmtId="10" fontId="8" fillId="2" borderId="0" xfId="0" applyNumberFormat="1" applyFont="1" applyFill="1" applyAlignment="1">
      <alignment horizontal="center" vertical="center"/>
    </xf>
    <xf numFmtId="39" fontId="8" fillId="2" borderId="7" xfId="4" applyFont="1" applyFill="1" applyBorder="1" applyAlignment="1">
      <alignment vertical="center"/>
    </xf>
    <xf numFmtId="39" fontId="8" fillId="2" borderId="26" xfId="4" applyFont="1" applyFill="1" applyBorder="1" applyAlignment="1">
      <alignment vertical="center"/>
    </xf>
    <xf numFmtId="3" fontId="8" fillId="2" borderId="8" xfId="0" applyNumberFormat="1" applyFont="1" applyFill="1" applyBorder="1" applyAlignment="1">
      <alignment vertical="center"/>
    </xf>
    <xf numFmtId="49" fontId="7" fillId="2" borderId="9" xfId="4" applyNumberFormat="1" applyFont="1" applyFill="1" applyBorder="1" applyAlignment="1">
      <alignment horizontal="center" vertical="center"/>
    </xf>
    <xf numFmtId="39" fontId="7" fillId="2" borderId="23" xfId="4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49" fontId="8" fillId="2" borderId="9" xfId="4" applyNumberFormat="1" applyFont="1" applyFill="1" applyBorder="1" applyAlignment="1">
      <alignment horizontal="center" vertical="center"/>
    </xf>
    <xf numFmtId="39" fontId="8" fillId="2" borderId="23" xfId="4" applyFont="1" applyFill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49" fontId="15" fillId="2" borderId="9" xfId="4" applyNumberFormat="1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vertical="center"/>
    </xf>
    <xf numFmtId="4" fontId="15" fillId="2" borderId="2" xfId="0" applyNumberFormat="1" applyFont="1" applyFill="1" applyBorder="1" applyAlignment="1">
      <alignment vertical="center"/>
    </xf>
    <xf numFmtId="49" fontId="8" fillId="2" borderId="10" xfId="4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vertical="center"/>
    </xf>
    <xf numFmtId="4" fontId="8" fillId="2" borderId="11" xfId="0" applyNumberFormat="1" applyFont="1" applyFill="1" applyBorder="1" applyAlignment="1">
      <alignment vertical="center"/>
    </xf>
    <xf numFmtId="43" fontId="19" fillId="3" borderId="32" xfId="5" applyFont="1" applyFill="1" applyBorder="1" applyAlignment="1">
      <alignment vertical="center"/>
    </xf>
    <xf numFmtId="43" fontId="19" fillId="3" borderId="25" xfId="5" applyFont="1" applyFill="1" applyBorder="1" applyAlignment="1">
      <alignment vertical="center"/>
    </xf>
    <xf numFmtId="43" fontId="19" fillId="3" borderId="15" xfId="5" applyFont="1" applyFill="1" applyBorder="1" applyAlignment="1">
      <alignment vertical="center" wrapText="1"/>
    </xf>
    <xf numFmtId="4" fontId="19" fillId="3" borderId="6" xfId="3" applyNumberFormat="1" applyFont="1" applyFill="1" applyBorder="1" applyAlignment="1">
      <alignment horizontal="center" vertical="center" wrapText="1"/>
    </xf>
    <xf numFmtId="4" fontId="8" fillId="2" borderId="18" xfId="0" applyNumberFormat="1" applyFont="1" applyFill="1" applyBorder="1" applyAlignment="1">
      <alignment horizontal="center" vertical="center"/>
    </xf>
    <xf numFmtId="10" fontId="7" fillId="2" borderId="3" xfId="0" applyNumberFormat="1" applyFont="1" applyFill="1" applyBorder="1" applyAlignment="1">
      <alignment horizontal="center" vertical="center"/>
    </xf>
    <xf numFmtId="10" fontId="8" fillId="2" borderId="3" xfId="0" applyNumberFormat="1" applyFont="1" applyFill="1" applyBorder="1" applyAlignment="1">
      <alignment horizontal="center" vertical="center"/>
    </xf>
    <xf numFmtId="10" fontId="15" fillId="2" borderId="3" xfId="0" applyNumberFormat="1" applyFont="1" applyFill="1" applyBorder="1" applyAlignment="1">
      <alignment horizontal="center" vertical="center"/>
    </xf>
    <xf numFmtId="10" fontId="7" fillId="2" borderId="16" xfId="0" applyNumberFormat="1" applyFont="1" applyFill="1" applyBorder="1" applyAlignment="1">
      <alignment horizontal="center" vertical="center"/>
    </xf>
    <xf numFmtId="10" fontId="19" fillId="3" borderId="33" xfId="0" applyNumberFormat="1" applyFont="1" applyFill="1" applyBorder="1" applyAlignment="1">
      <alignment horizontal="center" vertical="center"/>
    </xf>
    <xf numFmtId="4" fontId="19" fillId="3" borderId="31" xfId="3" applyNumberFormat="1" applyFont="1" applyFill="1" applyBorder="1" applyAlignment="1">
      <alignment horizontal="center" vertical="center" wrapText="1"/>
    </xf>
    <xf numFmtId="4" fontId="8" fillId="2" borderId="29" xfId="0" applyNumberFormat="1" applyFont="1" applyFill="1" applyBorder="1" applyAlignment="1">
      <alignment vertical="center"/>
    </xf>
    <xf numFmtId="4" fontId="7" fillId="2" borderId="30" xfId="0" applyNumberFormat="1" applyFont="1" applyFill="1" applyBorder="1" applyAlignment="1">
      <alignment vertical="center"/>
    </xf>
    <xf numFmtId="4" fontId="8" fillId="2" borderId="30" xfId="0" applyNumberFormat="1" applyFont="1" applyFill="1" applyBorder="1" applyAlignment="1">
      <alignment vertical="center"/>
    </xf>
    <xf numFmtId="4" fontId="8" fillId="2" borderId="35" xfId="0" applyNumberFormat="1" applyFont="1" applyFill="1" applyBorder="1" applyAlignment="1">
      <alignment vertical="center"/>
    </xf>
    <xf numFmtId="43" fontId="19" fillId="3" borderId="36" xfId="5" applyFont="1" applyFill="1" applyBorder="1" applyAlignment="1">
      <alignment vertical="center" wrapText="1"/>
    </xf>
    <xf numFmtId="3" fontId="8" fillId="2" borderId="7" xfId="0" applyNumberFormat="1" applyFont="1" applyFill="1" applyBorder="1" applyAlignment="1">
      <alignment vertical="center"/>
    </xf>
    <xf numFmtId="3" fontId="8" fillId="2" borderId="14" xfId="0" applyNumberFormat="1" applyFont="1" applyFill="1" applyBorder="1" applyAlignment="1">
      <alignment vertical="center"/>
    </xf>
    <xf numFmtId="4" fontId="7" fillId="2" borderId="9" xfId="0" applyNumberFormat="1" applyFont="1" applyFill="1" applyBorder="1" applyAlignment="1">
      <alignment vertical="center"/>
    </xf>
    <xf numFmtId="4" fontId="7" fillId="2" borderId="3" xfId="0" applyNumberFormat="1" applyFont="1" applyFill="1" applyBorder="1" applyAlignment="1">
      <alignment vertical="center"/>
    </xf>
    <xf numFmtId="4" fontId="8" fillId="2" borderId="9" xfId="0" applyNumberFormat="1" applyFont="1" applyFill="1" applyBorder="1" applyAlignment="1">
      <alignment vertical="center"/>
    </xf>
    <xf numFmtId="4" fontId="8" fillId="2" borderId="3" xfId="0" applyNumberFormat="1" applyFont="1" applyFill="1" applyBorder="1" applyAlignment="1">
      <alignment vertical="center"/>
    </xf>
    <xf numFmtId="4" fontId="15" fillId="2" borderId="9" xfId="0" applyNumberFormat="1" applyFont="1" applyFill="1" applyBorder="1" applyAlignment="1">
      <alignment vertical="center"/>
    </xf>
    <xf numFmtId="4" fontId="15" fillId="2" borderId="3" xfId="0" applyNumberFormat="1" applyFont="1" applyFill="1" applyBorder="1" applyAlignment="1">
      <alignment vertical="center"/>
    </xf>
    <xf numFmtId="0" fontId="18" fillId="2" borderId="40" xfId="0" applyFont="1" applyFill="1" applyBorder="1" applyAlignment="1">
      <alignment vertical="center"/>
    </xf>
    <xf numFmtId="4" fontId="8" fillId="2" borderId="10" xfId="0" applyNumberFormat="1" applyFont="1" applyFill="1" applyBorder="1" applyAlignment="1">
      <alignment vertical="center"/>
    </xf>
    <xf numFmtId="4" fontId="8" fillId="2" borderId="16" xfId="0" applyNumberFormat="1" applyFont="1" applyFill="1" applyBorder="1" applyAlignment="1">
      <alignment vertical="center"/>
    </xf>
    <xf numFmtId="43" fontId="19" fillId="3" borderId="32" xfId="5" applyFont="1" applyFill="1" applyBorder="1" applyAlignment="1">
      <alignment vertical="center" wrapText="1"/>
    </xf>
    <xf numFmtId="43" fontId="19" fillId="3" borderId="33" xfId="5" applyFont="1" applyFill="1" applyBorder="1" applyAlignment="1">
      <alignment vertical="center" wrapText="1"/>
    </xf>
    <xf numFmtId="4" fontId="13" fillId="2" borderId="2" xfId="3" applyNumberFormat="1" applyFont="1" applyFill="1" applyBorder="1" applyAlignment="1">
      <alignment horizontal="justify" vertical="center"/>
    </xf>
    <xf numFmtId="4" fontId="9" fillId="2" borderId="2" xfId="3" applyNumberFormat="1" applyFont="1" applyFill="1" applyBorder="1" applyAlignment="1">
      <alignment horizontal="justify" vertical="center"/>
    </xf>
    <xf numFmtId="0" fontId="13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4" fontId="11" fillId="2" borderId="26" xfId="5" applyNumberFormat="1" applyFont="1" applyFill="1" applyBorder="1" applyAlignment="1">
      <alignment horizontal="center" vertical="center" wrapText="1"/>
    </xf>
    <xf numFmtId="4" fontId="9" fillId="2" borderId="28" xfId="3" applyNumberFormat="1" applyFont="1" applyFill="1" applyBorder="1" applyAlignment="1">
      <alignment horizontal="center" vertical="center" wrapText="1"/>
    </xf>
    <xf numFmtId="4" fontId="9" fillId="2" borderId="7" xfId="5" applyNumberFormat="1" applyFont="1" applyFill="1" applyBorder="1" applyAlignment="1">
      <alignment horizontal="center" vertical="center" wrapText="1"/>
    </xf>
    <xf numFmtId="10" fontId="11" fillId="2" borderId="3" xfId="0" applyNumberFormat="1" applyFont="1" applyFill="1" applyBorder="1" applyAlignment="1">
      <alignment vertical="center"/>
    </xf>
    <xf numFmtId="4" fontId="11" fillId="2" borderId="9" xfId="0" applyNumberFormat="1" applyFont="1" applyFill="1" applyBorder="1" applyAlignment="1">
      <alignment vertical="center"/>
    </xf>
    <xf numFmtId="4" fontId="12" fillId="2" borderId="9" xfId="0" applyNumberFormat="1" applyFont="1" applyFill="1" applyBorder="1" applyAlignment="1">
      <alignment vertical="center"/>
    </xf>
    <xf numFmtId="10" fontId="12" fillId="2" borderId="3" xfId="0" applyNumberFormat="1" applyFont="1" applyFill="1" applyBorder="1" applyAlignment="1">
      <alignment vertical="center"/>
    </xf>
    <xf numFmtId="4" fontId="9" fillId="2" borderId="9" xfId="0" applyNumberFormat="1" applyFont="1" applyFill="1" applyBorder="1" applyAlignment="1">
      <alignment vertical="center"/>
    </xf>
    <xf numFmtId="10" fontId="12" fillId="2" borderId="3" xfId="0" applyNumberFormat="1" applyFont="1" applyFill="1" applyBorder="1" applyAlignment="1">
      <alignment horizontal="right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4" fontId="11" fillId="4" borderId="2" xfId="0" applyNumberFormat="1" applyFont="1" applyFill="1" applyBorder="1" applyAlignment="1">
      <alignment vertical="center"/>
    </xf>
    <xf numFmtId="4" fontId="11" fillId="4" borderId="23" xfId="0" applyNumberFormat="1" applyFont="1" applyFill="1" applyBorder="1" applyAlignment="1">
      <alignment vertical="center"/>
    </xf>
    <xf numFmtId="4" fontId="11" fillId="4" borderId="9" xfId="0" applyNumberFormat="1" applyFont="1" applyFill="1" applyBorder="1" applyAlignment="1">
      <alignment vertical="center"/>
    </xf>
    <xf numFmtId="10" fontId="11" fillId="4" borderId="3" xfId="0" applyNumberFormat="1" applyFont="1" applyFill="1" applyBorder="1" applyAlignment="1">
      <alignment vertical="center"/>
    </xf>
    <xf numFmtId="4" fontId="11" fillId="4" borderId="19" xfId="0" applyNumberFormat="1" applyFont="1" applyFill="1" applyBorder="1" applyAlignment="1">
      <alignment vertical="center"/>
    </xf>
    <xf numFmtId="4" fontId="9" fillId="4" borderId="2" xfId="3" applyNumberFormat="1" applyFont="1" applyFill="1" applyBorder="1" applyAlignment="1">
      <alignment horizontal="justify" vertical="center"/>
    </xf>
    <xf numFmtId="4" fontId="9" fillId="4" borderId="2" xfId="0" applyNumberFormat="1" applyFont="1" applyFill="1" applyBorder="1" applyAlignment="1">
      <alignment vertical="center"/>
    </xf>
    <xf numFmtId="4" fontId="9" fillId="4" borderId="23" xfId="0" applyNumberFormat="1" applyFont="1" applyFill="1" applyBorder="1" applyAlignment="1">
      <alignment vertical="center"/>
    </xf>
    <xf numFmtId="4" fontId="9" fillId="4" borderId="9" xfId="0" applyNumberFormat="1" applyFont="1" applyFill="1" applyBorder="1" applyAlignment="1">
      <alignment vertical="center"/>
    </xf>
    <xf numFmtId="4" fontId="9" fillId="4" borderId="19" xfId="0" applyNumberFormat="1" applyFont="1" applyFill="1" applyBorder="1" applyAlignment="1">
      <alignment vertical="center"/>
    </xf>
    <xf numFmtId="0" fontId="20" fillId="3" borderId="4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vertical="center"/>
    </xf>
    <xf numFmtId="4" fontId="20" fillId="3" borderId="5" xfId="0" applyNumberFormat="1" applyFont="1" applyFill="1" applyBorder="1" applyAlignment="1">
      <alignment vertical="center"/>
    </xf>
    <xf numFmtId="4" fontId="20" fillId="3" borderId="27" xfId="0" applyNumberFormat="1" applyFont="1" applyFill="1" applyBorder="1" applyAlignment="1">
      <alignment vertical="center"/>
    </xf>
    <xf numFmtId="4" fontId="20" fillId="3" borderId="4" xfId="0" applyNumberFormat="1" applyFont="1" applyFill="1" applyBorder="1" applyAlignment="1">
      <alignment vertical="center"/>
    </xf>
    <xf numFmtId="10" fontId="20" fillId="3" borderId="6" xfId="0" applyNumberFormat="1" applyFont="1" applyFill="1" applyBorder="1" applyAlignment="1">
      <alignment vertical="center"/>
    </xf>
    <xf numFmtId="4" fontId="20" fillId="3" borderId="43" xfId="0" applyNumberFormat="1" applyFont="1" applyFill="1" applyBorder="1" applyAlignment="1">
      <alignment vertical="center"/>
    </xf>
    <xf numFmtId="164" fontId="9" fillId="2" borderId="14" xfId="3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0" fontId="19" fillId="3" borderId="22" xfId="3" applyFont="1" applyFill="1" applyBorder="1" applyAlignment="1">
      <alignment horizontal="center" vertical="center" wrapText="1"/>
    </xf>
    <xf numFmtId="0" fontId="19" fillId="3" borderId="34" xfId="3" applyFont="1" applyFill="1" applyBorder="1" applyAlignment="1">
      <alignment horizontal="center" vertical="center" wrapText="1"/>
    </xf>
    <xf numFmtId="3" fontId="19" fillId="3" borderId="37" xfId="3" applyNumberFormat="1" applyFont="1" applyFill="1" applyBorder="1" applyAlignment="1">
      <alignment horizontal="center" vertical="center" wrapText="1"/>
    </xf>
    <xf numFmtId="3" fontId="19" fillId="3" borderId="38" xfId="3" applyNumberFormat="1" applyFont="1" applyFill="1" applyBorder="1" applyAlignment="1">
      <alignment horizontal="center" vertical="center" wrapText="1"/>
    </xf>
    <xf numFmtId="49" fontId="19" fillId="3" borderId="37" xfId="3" applyNumberFormat="1" applyFont="1" applyFill="1" applyBorder="1" applyAlignment="1">
      <alignment horizontal="center" vertical="center" wrapText="1"/>
    </xf>
    <xf numFmtId="49" fontId="19" fillId="3" borderId="38" xfId="3" applyNumberFormat="1" applyFont="1" applyFill="1" applyBorder="1" applyAlignment="1">
      <alignment horizontal="center" vertical="center" wrapText="1"/>
    </xf>
    <xf numFmtId="3" fontId="19" fillId="3" borderId="20" xfId="3" applyNumberFormat="1" applyFont="1" applyFill="1" applyBorder="1" applyAlignment="1">
      <alignment horizontal="center" vertical="center" wrapText="1"/>
    </xf>
    <xf numFmtId="3" fontId="19" fillId="3" borderId="13" xfId="3" applyNumberFormat="1" applyFont="1" applyFill="1" applyBorder="1" applyAlignment="1">
      <alignment horizontal="center" vertical="center" wrapText="1"/>
    </xf>
    <xf numFmtId="3" fontId="19" fillId="3" borderId="41" xfId="3" applyNumberFormat="1" applyFont="1" applyFill="1" applyBorder="1" applyAlignment="1">
      <alignment horizontal="center" vertical="center" wrapText="1"/>
    </xf>
    <xf numFmtId="3" fontId="19" fillId="3" borderId="42" xfId="3" applyNumberFormat="1" applyFont="1" applyFill="1" applyBorder="1" applyAlignment="1">
      <alignment horizontal="center" vertical="center" wrapText="1"/>
    </xf>
    <xf numFmtId="4" fontId="19" fillId="3" borderId="29" xfId="3" applyNumberFormat="1" applyFont="1" applyFill="1" applyBorder="1" applyAlignment="1">
      <alignment horizontal="center" vertical="center"/>
    </xf>
    <xf numFmtId="4" fontId="19" fillId="3" borderId="18" xfId="3" applyNumberFormat="1" applyFont="1" applyFill="1" applyBorder="1" applyAlignment="1">
      <alignment horizontal="center" vertical="center"/>
    </xf>
    <xf numFmtId="3" fontId="7" fillId="0" borderId="0" xfId="4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" fontId="19" fillId="3" borderId="9" xfId="5" applyNumberFormat="1" applyFont="1" applyFill="1" applyBorder="1" applyAlignment="1">
      <alignment horizontal="center" vertical="center" wrapText="1"/>
    </xf>
    <xf numFmtId="4" fontId="19" fillId="3" borderId="4" xfId="5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4" fontId="19" fillId="3" borderId="39" xfId="3" applyNumberFormat="1" applyFont="1" applyFill="1" applyBorder="1" applyAlignment="1">
      <alignment horizontal="center" vertical="center" wrapText="1"/>
    </xf>
    <xf numFmtId="4" fontId="19" fillId="3" borderId="19" xfId="3" applyNumberFormat="1" applyFont="1" applyFill="1" applyBorder="1" applyAlignment="1">
      <alignment horizontal="center" vertical="center" wrapText="1"/>
    </xf>
    <xf numFmtId="4" fontId="19" fillId="3" borderId="43" xfId="3" applyNumberFormat="1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4" fontId="19" fillId="3" borderId="21" xfId="5" applyNumberFormat="1" applyFont="1" applyFill="1" applyBorder="1" applyAlignment="1">
      <alignment horizontal="center" vertical="center" wrapText="1"/>
    </xf>
    <xf numFmtId="4" fontId="19" fillId="3" borderId="23" xfId="5" applyNumberFormat="1" applyFont="1" applyFill="1" applyBorder="1" applyAlignment="1">
      <alignment horizontal="center" vertical="center" wrapText="1"/>
    </xf>
    <xf numFmtId="4" fontId="19" fillId="3" borderId="27" xfId="5" applyNumberFormat="1" applyFont="1" applyFill="1" applyBorder="1" applyAlignment="1">
      <alignment horizontal="center" vertical="center" wrapText="1"/>
    </xf>
    <xf numFmtId="4" fontId="19" fillId="3" borderId="17" xfId="3" applyNumberFormat="1" applyFont="1" applyFill="1" applyBorder="1" applyAlignment="1">
      <alignment horizontal="center" vertical="center" wrapText="1"/>
    </xf>
    <xf numFmtId="4" fontId="19" fillId="3" borderId="18" xfId="3" applyNumberFormat="1" applyFont="1" applyFill="1" applyBorder="1" applyAlignment="1">
      <alignment horizontal="center" vertical="center" wrapText="1"/>
    </xf>
    <xf numFmtId="164" fontId="19" fillId="3" borderId="3" xfId="3" applyNumberFormat="1" applyFont="1" applyFill="1" applyBorder="1" applyAlignment="1">
      <alignment horizontal="center" vertical="center" wrapText="1"/>
    </xf>
    <xf numFmtId="164" fontId="19" fillId="3" borderId="6" xfId="3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</cellXfs>
  <cellStyles count="10">
    <cellStyle name="Millares" xfId="5" builtinId="3"/>
    <cellStyle name="Normal" xfId="0" builtinId="0"/>
    <cellStyle name="Normal 2" xfId="1" xr:uid="{00000000-0005-0000-0000-000001000000}"/>
    <cellStyle name="Normal 2 2" xfId="6" xr:uid="{77F22B6A-6A99-4BC7-8DFC-33C81F9CC684}"/>
    <cellStyle name="Normal 3" xfId="2" xr:uid="{00000000-0005-0000-0000-000002000000}"/>
    <cellStyle name="Normal 6" xfId="8" xr:uid="{A4A3148D-185E-4CB8-A0CC-5EED2F0A7BB2}"/>
    <cellStyle name="Normal 7" xfId="9" xr:uid="{BFED7FFA-465C-4A0C-9F57-085998393A4D}"/>
    <cellStyle name="Normal 9" xfId="7" xr:uid="{478FA631-4573-42DB-9370-3EB56D01D225}"/>
    <cellStyle name="Normal_EJECONS2003" xfId="3" xr:uid="{00000000-0005-0000-0000-000003000000}"/>
    <cellStyle name="Normal_EJECUC99" xfId="4" xr:uid="{00000000-0005-0000-0000-000004000000}"/>
  </cellStyles>
  <dxfs count="0"/>
  <tableStyles count="0" defaultTableStyle="TableStyleMedium9" defaultPivotStyle="PivotStyleLight16"/>
  <colors>
    <mruColors>
      <color rgb="FFC9E8FF"/>
      <color rgb="FFFFFFCC"/>
      <color rgb="FFFFFF66"/>
      <color rgb="FFFFFFFF"/>
      <color rgb="FFAFFFFF"/>
      <color rgb="FFCDFFFF"/>
      <color rgb="FF97FFFF"/>
      <color rgb="FFFFFF99"/>
      <color rgb="FFE7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173864</xdr:colOff>
      <xdr:row>1</xdr:row>
      <xdr:rowOff>124380</xdr:rowOff>
    </xdr:from>
    <xdr:to>
      <xdr:col>2</xdr:col>
      <xdr:colOff>870670</xdr:colOff>
      <xdr:row>4</xdr:row>
      <xdr:rowOff>163660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8772C1-0FCE-4662-B42F-FE85A0C51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64" y="320772"/>
          <a:ext cx="3217167" cy="6677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163871</xdr:colOff>
      <xdr:row>2</xdr:row>
      <xdr:rowOff>26819</xdr:rowOff>
    </xdr:from>
    <xdr:to>
      <xdr:col>3</xdr:col>
      <xdr:colOff>334570</xdr:colOff>
      <xdr:row>6</xdr:row>
      <xdr:rowOff>27312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3103FC-A207-4906-8D93-853BB6402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71" y="361389"/>
          <a:ext cx="4089946" cy="73791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28"/>
  <sheetViews>
    <sheetView zoomScale="97" zoomScaleNormal="97" workbookViewId="0">
      <selection activeCell="D2" sqref="D2:G5"/>
    </sheetView>
  </sheetViews>
  <sheetFormatPr baseColWidth="10" defaultColWidth="12" defaultRowHeight="12" x14ac:dyDescent="0.2"/>
  <cols>
    <col min="1" max="1" width="9.33203125" style="2" customWidth="1"/>
    <col min="2" max="2" width="34.83203125" style="1" customWidth="1"/>
    <col min="3" max="4" width="21.33203125" style="3" customWidth="1"/>
    <col min="5" max="5" width="21.5" style="3" customWidth="1"/>
    <col min="6" max="6" width="21" style="4" customWidth="1"/>
    <col min="7" max="7" width="10.83203125" style="11" customWidth="1"/>
    <col min="8" max="8" width="12" style="1"/>
    <col min="9" max="9" width="16.83203125" style="1" bestFit="1" customWidth="1"/>
    <col min="10" max="16384" width="12" style="1"/>
  </cols>
  <sheetData>
    <row r="1" spans="1:7" ht="15.75" customHeight="1" x14ac:dyDescent="0.2">
      <c r="A1" s="159"/>
      <c r="B1" s="159"/>
      <c r="C1" s="159"/>
      <c r="D1" s="159"/>
      <c r="E1" s="159"/>
      <c r="F1" s="159"/>
      <c r="G1" s="159"/>
    </row>
    <row r="2" spans="1:7" s="28" customFormat="1" ht="16.5" customHeight="1" x14ac:dyDescent="0.15">
      <c r="A2" s="34"/>
      <c r="B2" s="34"/>
      <c r="D2" s="172" t="s">
        <v>0</v>
      </c>
      <c r="E2" s="172"/>
      <c r="F2" s="172"/>
      <c r="G2" s="172"/>
    </row>
    <row r="3" spans="1:7" s="28" customFormat="1" ht="16.5" customHeight="1" x14ac:dyDescent="0.15">
      <c r="A3" s="34"/>
      <c r="B3" s="34"/>
      <c r="D3" s="172" t="s">
        <v>207</v>
      </c>
      <c r="E3" s="172"/>
      <c r="F3" s="172"/>
      <c r="G3" s="172"/>
    </row>
    <row r="4" spans="1:7" s="28" customFormat="1" ht="16.5" customHeight="1" x14ac:dyDescent="0.15">
      <c r="A4" s="34"/>
      <c r="B4" s="34"/>
      <c r="D4" s="35"/>
      <c r="E4" s="72"/>
      <c r="F4" s="66"/>
      <c r="G4" s="73"/>
    </row>
    <row r="5" spans="1:7" s="28" customFormat="1" ht="16.5" customHeight="1" x14ac:dyDescent="0.15">
      <c r="A5" s="37"/>
      <c r="B5" s="38"/>
      <c r="D5" s="173" t="s">
        <v>213</v>
      </c>
      <c r="E5" s="173"/>
      <c r="F5" s="173"/>
      <c r="G5" s="173"/>
    </row>
    <row r="6" spans="1:7" ht="12.75" x14ac:dyDescent="0.2">
      <c r="A6" s="25"/>
      <c r="B6" s="27"/>
      <c r="C6" s="23"/>
      <c r="D6" s="23"/>
      <c r="E6" s="23"/>
      <c r="F6" s="15"/>
      <c r="G6" s="26"/>
    </row>
    <row r="7" spans="1:7" s="60" customFormat="1" ht="17.25" customHeight="1" x14ac:dyDescent="0.15">
      <c r="A7" s="164" t="s">
        <v>1</v>
      </c>
      <c r="B7" s="160" t="s">
        <v>2</v>
      </c>
      <c r="C7" s="162" t="s">
        <v>3</v>
      </c>
      <c r="D7" s="166" t="s">
        <v>4</v>
      </c>
      <c r="E7" s="168" t="s">
        <v>5</v>
      </c>
      <c r="F7" s="170" t="s">
        <v>214</v>
      </c>
      <c r="G7" s="171"/>
    </row>
    <row r="8" spans="1:7" s="60" customFormat="1" ht="30" x14ac:dyDescent="0.15">
      <c r="A8" s="165"/>
      <c r="B8" s="161"/>
      <c r="C8" s="163"/>
      <c r="D8" s="167"/>
      <c r="E8" s="169"/>
      <c r="F8" s="104" t="s">
        <v>197</v>
      </c>
      <c r="G8" s="97" t="s">
        <v>215</v>
      </c>
    </row>
    <row r="9" spans="1:7" s="61" customFormat="1" ht="15.75" customHeight="1" x14ac:dyDescent="0.15">
      <c r="A9" s="77"/>
      <c r="B9" s="78"/>
      <c r="C9" s="110"/>
      <c r="D9" s="79"/>
      <c r="E9" s="111"/>
      <c r="F9" s="105"/>
      <c r="G9" s="98"/>
    </row>
    <row r="10" spans="1:7" s="61" customFormat="1" ht="15.75" customHeight="1" x14ac:dyDescent="0.15">
      <c r="A10" s="80">
        <v>1</v>
      </c>
      <c r="B10" s="81" t="s">
        <v>6</v>
      </c>
      <c r="C10" s="112">
        <f>C12+C16</f>
        <v>12645204294</v>
      </c>
      <c r="D10" s="82">
        <f>D12+D16</f>
        <v>4615323.63</v>
      </c>
      <c r="E10" s="113">
        <f>E12+E16</f>
        <v>12649819617.629999</v>
      </c>
      <c r="F10" s="106">
        <v>12815471150.049999</v>
      </c>
      <c r="G10" s="99">
        <f>F10/E10</f>
        <v>1.0130951695302541</v>
      </c>
    </row>
    <row r="11" spans="1:7" s="61" customFormat="1" ht="15.75" customHeight="1" x14ac:dyDescent="0.15">
      <c r="A11" s="80"/>
      <c r="B11" s="81"/>
      <c r="C11" s="112"/>
      <c r="D11" s="82"/>
      <c r="E11" s="113"/>
      <c r="F11" s="106"/>
      <c r="G11" s="99"/>
    </row>
    <row r="12" spans="1:7" s="61" customFormat="1" ht="15.75" customHeight="1" x14ac:dyDescent="0.15">
      <c r="A12" s="80" t="s">
        <v>7</v>
      </c>
      <c r="B12" s="81" t="s">
        <v>8</v>
      </c>
      <c r="C12" s="112">
        <f>C13+C14</f>
        <v>0</v>
      </c>
      <c r="D12" s="82">
        <f t="shared" ref="D12:F12" si="0">D13+D14</f>
        <v>4615323.63</v>
      </c>
      <c r="E12" s="113">
        <f>E13+E14</f>
        <v>4615323.63</v>
      </c>
      <c r="F12" s="106">
        <f t="shared" si="0"/>
        <v>170266856.05000001</v>
      </c>
      <c r="G12" s="99">
        <f>F12/E12</f>
        <v>36.891639611846678</v>
      </c>
    </row>
    <row r="13" spans="1:7" s="61" customFormat="1" ht="15.75" customHeight="1" x14ac:dyDescent="0.15">
      <c r="A13" s="83" t="s">
        <v>11</v>
      </c>
      <c r="B13" s="84" t="s">
        <v>12</v>
      </c>
      <c r="C13" s="114">
        <v>0</v>
      </c>
      <c r="D13" s="85">
        <v>0</v>
      </c>
      <c r="E13" s="115">
        <f>C13+D13</f>
        <v>0</v>
      </c>
      <c r="F13" s="107">
        <v>141280000</v>
      </c>
      <c r="G13" s="100" t="e">
        <f>F13/E13</f>
        <v>#DIV/0!</v>
      </c>
    </row>
    <row r="14" spans="1:7" s="61" customFormat="1" ht="15.75" customHeight="1" x14ac:dyDescent="0.15">
      <c r="A14" s="83" t="s">
        <v>13</v>
      </c>
      <c r="B14" s="86" t="s">
        <v>198</v>
      </c>
      <c r="C14" s="114"/>
      <c r="D14" s="85">
        <v>4615323.63</v>
      </c>
      <c r="E14" s="115">
        <f>C14+D14</f>
        <v>4615323.63</v>
      </c>
      <c r="F14" s="107">
        <v>28986856.050000001</v>
      </c>
      <c r="G14" s="100">
        <f>F14/E14</f>
        <v>6.2805684657914229</v>
      </c>
    </row>
    <row r="15" spans="1:7" s="61" customFormat="1" ht="15.75" customHeight="1" x14ac:dyDescent="0.15">
      <c r="A15" s="83"/>
      <c r="B15" s="86"/>
      <c r="C15" s="114"/>
      <c r="D15" s="85"/>
      <c r="E15" s="115"/>
      <c r="F15" s="107"/>
      <c r="G15" s="100"/>
    </row>
    <row r="16" spans="1:7" s="61" customFormat="1" ht="15.75" customHeight="1" x14ac:dyDescent="0.15">
      <c r="A16" s="80" t="s">
        <v>14</v>
      </c>
      <c r="B16" s="87" t="s">
        <v>15</v>
      </c>
      <c r="C16" s="112">
        <f>+C17</f>
        <v>12645204294</v>
      </c>
      <c r="D16" s="82">
        <f t="shared" ref="D16:F16" si="1">+D17</f>
        <v>0</v>
      </c>
      <c r="E16" s="113">
        <f>+E17</f>
        <v>12645204294</v>
      </c>
      <c r="F16" s="106">
        <f t="shared" si="1"/>
        <v>12645204294</v>
      </c>
      <c r="G16" s="99">
        <f>F16/E16</f>
        <v>1</v>
      </c>
    </row>
    <row r="17" spans="1:9" s="69" customFormat="1" ht="15.75" customHeight="1" x14ac:dyDescent="0.15">
      <c r="A17" s="88" t="s">
        <v>16</v>
      </c>
      <c r="B17" s="89" t="s">
        <v>17</v>
      </c>
      <c r="C17" s="116">
        <v>12645204294</v>
      </c>
      <c r="D17" s="90"/>
      <c r="E17" s="117">
        <f>C17+D17</f>
        <v>12645204294</v>
      </c>
      <c r="F17" s="107">
        <v>12645204294</v>
      </c>
      <c r="G17" s="101">
        <f>F17/E17</f>
        <v>1</v>
      </c>
      <c r="I17" s="71"/>
    </row>
    <row r="18" spans="1:9" s="69" customFormat="1" ht="15.75" customHeight="1" x14ac:dyDescent="0.15">
      <c r="A18" s="88"/>
      <c r="B18" s="89"/>
      <c r="C18" s="116"/>
      <c r="D18" s="90"/>
      <c r="E18" s="118"/>
      <c r="F18" s="107"/>
      <c r="G18" s="101"/>
    </row>
    <row r="19" spans="1:9" s="69" customFormat="1" ht="15.75" customHeight="1" x14ac:dyDescent="0.15">
      <c r="A19" s="80" t="s">
        <v>202</v>
      </c>
      <c r="B19" s="87" t="s">
        <v>203</v>
      </c>
      <c r="C19" s="112">
        <f>+C20</f>
        <v>350000000</v>
      </c>
      <c r="D19" s="82">
        <f t="shared" ref="D19:F19" si="2">+D20</f>
        <v>0</v>
      </c>
      <c r="E19" s="113">
        <f t="shared" si="2"/>
        <v>350000000</v>
      </c>
      <c r="F19" s="106">
        <f t="shared" si="2"/>
        <v>350000000.01999998</v>
      </c>
      <c r="G19" s="99">
        <f>F19/E19</f>
        <v>1.0000000000571427</v>
      </c>
    </row>
    <row r="20" spans="1:9" s="61" customFormat="1" ht="15.75" customHeight="1" x14ac:dyDescent="0.15">
      <c r="A20" s="83" t="s">
        <v>204</v>
      </c>
      <c r="B20" s="86" t="s">
        <v>206</v>
      </c>
      <c r="C20" s="114">
        <v>350000000</v>
      </c>
      <c r="D20" s="85"/>
      <c r="E20" s="115">
        <f t="shared" ref="E20" si="3">C20+D20</f>
        <v>350000000</v>
      </c>
      <c r="F20" s="107">
        <v>350000000.01999998</v>
      </c>
      <c r="G20" s="100">
        <f>F20/E20</f>
        <v>1.0000000000571427</v>
      </c>
    </row>
    <row r="21" spans="1:9" s="61" customFormat="1" ht="15.75" customHeight="1" x14ac:dyDescent="0.15">
      <c r="A21" s="83"/>
      <c r="B21" s="86"/>
      <c r="C21" s="114"/>
      <c r="D21" s="85"/>
      <c r="E21" s="115"/>
      <c r="F21" s="107"/>
      <c r="G21" s="99"/>
    </row>
    <row r="22" spans="1:9" s="61" customFormat="1" ht="15.75" customHeight="1" x14ac:dyDescent="0.15">
      <c r="A22" s="80" t="s">
        <v>18</v>
      </c>
      <c r="B22" s="87" t="s">
        <v>19</v>
      </c>
      <c r="C22" s="112">
        <f t="shared" ref="C22:E22" si="4">+C23</f>
        <v>11925397150</v>
      </c>
      <c r="D22" s="82">
        <f t="shared" si="4"/>
        <v>-1824707919.28</v>
      </c>
      <c r="E22" s="113">
        <f t="shared" si="4"/>
        <v>10100689230.719999</v>
      </c>
      <c r="F22" s="106">
        <v>4991407600.0699997</v>
      </c>
      <c r="G22" s="99">
        <f>F22/E22</f>
        <v>0.49416505013234641</v>
      </c>
    </row>
    <row r="23" spans="1:9" s="61" customFormat="1" ht="15.75" customHeight="1" x14ac:dyDescent="0.15">
      <c r="A23" s="80" t="s">
        <v>20</v>
      </c>
      <c r="B23" s="87" t="s">
        <v>21</v>
      </c>
      <c r="C23" s="112">
        <f>SUM(C24:C24)</f>
        <v>11925397150</v>
      </c>
      <c r="D23" s="82">
        <f t="shared" ref="D23:E23" si="5">SUM(D24:D24)</f>
        <v>-1824707919.28</v>
      </c>
      <c r="E23" s="113">
        <f t="shared" si="5"/>
        <v>10100689230.719999</v>
      </c>
      <c r="F23" s="106">
        <v>4991407600.0699997</v>
      </c>
      <c r="G23" s="99">
        <f>F23/E23</f>
        <v>0.49416505013234641</v>
      </c>
    </row>
    <row r="24" spans="1:9" s="61" customFormat="1" ht="15.75" customHeight="1" x14ac:dyDescent="0.15">
      <c r="A24" s="83" t="s">
        <v>22</v>
      </c>
      <c r="B24" s="86" t="s">
        <v>23</v>
      </c>
      <c r="C24" s="114">
        <v>11925397150</v>
      </c>
      <c r="D24" s="85">
        <v>-1824707919.28</v>
      </c>
      <c r="E24" s="115">
        <f t="shared" ref="E24" si="6">C24+D24</f>
        <v>10100689230.719999</v>
      </c>
      <c r="F24" s="107">
        <v>4991407600.0699997</v>
      </c>
      <c r="G24" s="100">
        <f>F24/E24</f>
        <v>0.49416505013234641</v>
      </c>
    </row>
    <row r="25" spans="1:9" s="61" customFormat="1" ht="15.75" customHeight="1" x14ac:dyDescent="0.15">
      <c r="A25" s="91"/>
      <c r="B25" s="92"/>
      <c r="C25" s="119"/>
      <c r="D25" s="93"/>
      <c r="E25" s="120"/>
      <c r="F25" s="108"/>
      <c r="G25" s="102"/>
    </row>
    <row r="26" spans="1:9" s="63" customFormat="1" ht="21" customHeight="1" thickBot="1" x14ac:dyDescent="0.2">
      <c r="A26" s="94"/>
      <c r="B26" s="95" t="s">
        <v>24</v>
      </c>
      <c r="C26" s="121">
        <f>C10++C19+C22</f>
        <v>24920601444</v>
      </c>
      <c r="D26" s="96">
        <f>D10++D19+D22</f>
        <v>-1820092595.6499999</v>
      </c>
      <c r="E26" s="122">
        <f>E10++E19+E22</f>
        <v>23100508848.349998</v>
      </c>
      <c r="F26" s="109">
        <f>F10+F19+F22</f>
        <v>18156878750.139999</v>
      </c>
      <c r="G26" s="103">
        <f>F26/E26</f>
        <v>0.78599475316046519</v>
      </c>
    </row>
    <row r="27" spans="1:9" s="28" customFormat="1" ht="12.75" thickTop="1" x14ac:dyDescent="0.15">
      <c r="A27" s="29"/>
      <c r="C27" s="30"/>
      <c r="D27" s="30"/>
      <c r="E27" s="30"/>
      <c r="F27" s="31"/>
      <c r="G27" s="32"/>
    </row>
    <row r="28" spans="1:9" ht="15" x14ac:dyDescent="0.25">
      <c r="A28" s="68" t="s">
        <v>216</v>
      </c>
      <c r="B28" s="55"/>
      <c r="C28" s="56"/>
      <c r="D28" s="56"/>
      <c r="E28" s="56"/>
    </row>
  </sheetData>
  <mergeCells count="10">
    <mergeCell ref="A1:G1"/>
    <mergeCell ref="B7:B8"/>
    <mergeCell ref="C7:C8"/>
    <mergeCell ref="A7:A8"/>
    <mergeCell ref="D7:D8"/>
    <mergeCell ref="E7:E8"/>
    <mergeCell ref="F7:G7"/>
    <mergeCell ref="D2:G2"/>
    <mergeCell ref="D3:G3"/>
    <mergeCell ref="D5:G5"/>
  </mergeCells>
  <phoneticPr fontId="3" type="noConversion"/>
  <printOptions horizontalCentered="1" verticalCentered="1"/>
  <pageMargins left="0" right="0" top="0.15748031496062992" bottom="0.15748031496062992" header="0" footer="0"/>
  <pageSetup paperSize="9" scale="95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K172"/>
  <sheetViews>
    <sheetView tabSelected="1" topLeftCell="A96" zoomScale="93" zoomScaleNormal="93" workbookViewId="0">
      <selection sqref="A1:H162"/>
    </sheetView>
  </sheetViews>
  <sheetFormatPr baseColWidth="10" defaultColWidth="12" defaultRowHeight="12" customHeight="1" x14ac:dyDescent="0.25"/>
  <cols>
    <col min="1" max="1" width="9" style="9" customWidth="1"/>
    <col min="2" max="2" width="11" style="9" customWidth="1"/>
    <col min="3" max="3" width="48.83203125" style="8" customWidth="1"/>
    <col min="4" max="4" width="21.5" style="9" customWidth="1"/>
    <col min="5" max="6" width="22.6640625" style="16" customWidth="1"/>
    <col min="7" max="7" width="13.33203125" style="19" customWidth="1"/>
    <col min="8" max="8" width="22.33203125" style="8" customWidth="1"/>
    <col min="9" max="9" width="4" style="5" customWidth="1"/>
    <col min="10" max="16384" width="12" style="5"/>
  </cols>
  <sheetData>
    <row r="1" spans="1:8" ht="12" customHeight="1" x14ac:dyDescent="0.25">
      <c r="A1" s="192"/>
      <c r="B1" s="192"/>
      <c r="C1" s="192"/>
      <c r="D1" s="192"/>
      <c r="E1" s="192"/>
      <c r="F1" s="192"/>
      <c r="G1" s="192"/>
      <c r="H1" s="192"/>
    </row>
    <row r="2" spans="1:8" ht="15" x14ac:dyDescent="0.25">
      <c r="A2" s="193"/>
      <c r="B2" s="193"/>
      <c r="C2" s="193"/>
      <c r="D2" s="193"/>
      <c r="E2" s="193"/>
      <c r="F2" s="193"/>
      <c r="G2" s="193"/>
      <c r="H2" s="193"/>
    </row>
    <row r="3" spans="1:8" ht="15" x14ac:dyDescent="0.25">
      <c r="B3" s="36"/>
      <c r="D3" s="36"/>
      <c r="E3" s="172" t="s">
        <v>220</v>
      </c>
      <c r="F3" s="172"/>
      <c r="G3" s="172"/>
      <c r="H3" s="172"/>
    </row>
    <row r="4" spans="1:8" s="6" customFormat="1" ht="15" x14ac:dyDescent="0.15">
      <c r="B4" s="36"/>
      <c r="D4" s="36"/>
      <c r="E4" s="172"/>
      <c r="F4" s="172"/>
      <c r="G4" s="172"/>
      <c r="H4" s="172"/>
    </row>
    <row r="5" spans="1:8" s="6" customFormat="1" ht="15" x14ac:dyDescent="0.15">
      <c r="B5" s="67"/>
      <c r="D5" s="36"/>
      <c r="E5" s="172" t="s">
        <v>207</v>
      </c>
      <c r="F5" s="172"/>
      <c r="G5" s="172"/>
      <c r="H5" s="172"/>
    </row>
    <row r="6" spans="1:8" s="6" customFormat="1" ht="15" x14ac:dyDescent="0.15">
      <c r="B6" s="67"/>
      <c r="D6" s="67"/>
      <c r="E6" s="173" t="s">
        <v>221</v>
      </c>
      <c r="F6" s="173"/>
      <c r="G6" s="173"/>
      <c r="H6" s="173"/>
    </row>
    <row r="7" spans="1:8" ht="15" x14ac:dyDescent="0.25">
      <c r="A7" s="22"/>
      <c r="B7" s="22"/>
      <c r="C7" s="15"/>
      <c r="D7" s="22"/>
      <c r="E7" s="12"/>
      <c r="F7" s="12"/>
      <c r="G7" s="70"/>
      <c r="H7" s="13"/>
    </row>
    <row r="8" spans="1:8" s="10" customFormat="1" ht="16.5" customHeight="1" x14ac:dyDescent="0.15">
      <c r="A8" s="176" t="s">
        <v>25</v>
      </c>
      <c r="B8" s="182" t="s">
        <v>222</v>
      </c>
      <c r="C8" s="182" t="s">
        <v>26</v>
      </c>
      <c r="D8" s="182" t="s">
        <v>3</v>
      </c>
      <c r="E8" s="185" t="s">
        <v>217</v>
      </c>
      <c r="F8" s="188" t="s">
        <v>218</v>
      </c>
      <c r="G8" s="189"/>
      <c r="H8" s="179" t="s">
        <v>219</v>
      </c>
    </row>
    <row r="9" spans="1:8" s="10" customFormat="1" ht="12.75" customHeight="1" x14ac:dyDescent="0.15">
      <c r="A9" s="177"/>
      <c r="B9" s="183"/>
      <c r="C9" s="183"/>
      <c r="D9" s="183"/>
      <c r="E9" s="186"/>
      <c r="F9" s="174" t="s">
        <v>197</v>
      </c>
      <c r="G9" s="190" t="s">
        <v>163</v>
      </c>
      <c r="H9" s="180"/>
    </row>
    <row r="10" spans="1:8" s="10" customFormat="1" ht="22.5" customHeight="1" x14ac:dyDescent="0.15">
      <c r="A10" s="178"/>
      <c r="B10" s="184"/>
      <c r="C10" s="184"/>
      <c r="D10" s="184"/>
      <c r="E10" s="187"/>
      <c r="F10" s="175"/>
      <c r="G10" s="191"/>
      <c r="H10" s="181"/>
    </row>
    <row r="11" spans="1:8" s="7" customFormat="1" ht="15" x14ac:dyDescent="0.15">
      <c r="A11" s="126"/>
      <c r="B11" s="127"/>
      <c r="C11" s="127"/>
      <c r="D11" s="127"/>
      <c r="E11" s="128"/>
      <c r="F11" s="130"/>
      <c r="G11" s="158"/>
      <c r="H11" s="129"/>
    </row>
    <row r="12" spans="1:8" s="7" customFormat="1" ht="15" customHeight="1" x14ac:dyDescent="0.15">
      <c r="A12" s="137" t="s">
        <v>27</v>
      </c>
      <c r="B12" s="138">
        <v>0</v>
      </c>
      <c r="C12" s="139" t="s">
        <v>28</v>
      </c>
      <c r="D12" s="140">
        <f>D13+D17+D22+D28+D34</f>
        <v>7043014597</v>
      </c>
      <c r="E12" s="141">
        <f t="shared" ref="E12:H12" si="0">E13+E17+E22+E28+E34</f>
        <v>7102617417</v>
      </c>
      <c r="F12" s="142">
        <f t="shared" si="0"/>
        <v>6573277559.0599995</v>
      </c>
      <c r="G12" s="143">
        <f>F12/E12</f>
        <v>0.92547256499089559</v>
      </c>
      <c r="H12" s="144">
        <f t="shared" si="0"/>
        <v>529339857.94000006</v>
      </c>
    </row>
    <row r="13" spans="1:8" s="7" customFormat="1" ht="15" x14ac:dyDescent="0.15">
      <c r="A13" s="24" t="s">
        <v>29</v>
      </c>
      <c r="B13" s="49" t="s">
        <v>30</v>
      </c>
      <c r="C13" s="50" t="s">
        <v>31</v>
      </c>
      <c r="D13" s="17">
        <f>SUM(D14:D16)</f>
        <v>2631886268</v>
      </c>
      <c r="E13" s="57">
        <f t="shared" ref="E13:H13" si="1">SUM(E14:E16)</f>
        <v>2592886268</v>
      </c>
      <c r="F13" s="132">
        <f t="shared" si="1"/>
        <v>2485766535.7600002</v>
      </c>
      <c r="G13" s="131">
        <f t="shared" ref="G13:G75" si="2">F13/E13</f>
        <v>0.95868706870717257</v>
      </c>
      <c r="H13" s="64">
        <f t="shared" si="1"/>
        <v>107119732.2400001</v>
      </c>
    </row>
    <row r="14" spans="1:8" s="6" customFormat="1" ht="15" x14ac:dyDescent="0.15">
      <c r="A14" s="33" t="s">
        <v>29</v>
      </c>
      <c r="B14" s="40" t="s">
        <v>32</v>
      </c>
      <c r="C14" s="41" t="s">
        <v>33</v>
      </c>
      <c r="D14" s="20">
        <v>2528402268</v>
      </c>
      <c r="E14" s="58">
        <v>2509902268</v>
      </c>
      <c r="F14" s="133">
        <v>2441294000.3499999</v>
      </c>
      <c r="G14" s="134">
        <f t="shared" si="2"/>
        <v>0.9726649644790073</v>
      </c>
      <c r="H14" s="65">
        <v>68608267.650000095</v>
      </c>
    </row>
    <row r="15" spans="1:8" s="6" customFormat="1" ht="15" x14ac:dyDescent="0.15">
      <c r="A15" s="33" t="s">
        <v>29</v>
      </c>
      <c r="B15" s="40" t="s">
        <v>34</v>
      </c>
      <c r="C15" s="41" t="s">
        <v>35</v>
      </c>
      <c r="D15" s="20">
        <v>8484000</v>
      </c>
      <c r="E15" s="58">
        <v>13984000</v>
      </c>
      <c r="F15" s="133">
        <v>13585545.07</v>
      </c>
      <c r="G15" s="134">
        <f t="shared" si="2"/>
        <v>0.97150636942219681</v>
      </c>
      <c r="H15" s="65">
        <v>398454.9299999997</v>
      </c>
    </row>
    <row r="16" spans="1:8" s="6" customFormat="1" ht="15" x14ac:dyDescent="0.15">
      <c r="A16" s="33" t="s">
        <v>29</v>
      </c>
      <c r="B16" s="40" t="s">
        <v>36</v>
      </c>
      <c r="C16" s="41" t="s">
        <v>37</v>
      </c>
      <c r="D16" s="20">
        <v>95000000</v>
      </c>
      <c r="E16" s="58">
        <v>69000000</v>
      </c>
      <c r="F16" s="133">
        <v>30886990.340000004</v>
      </c>
      <c r="G16" s="134">
        <f t="shared" si="2"/>
        <v>0.44763754115942034</v>
      </c>
      <c r="H16" s="65">
        <v>38113009.659999996</v>
      </c>
    </row>
    <row r="17" spans="1:8" s="7" customFormat="1" ht="15" x14ac:dyDescent="0.15">
      <c r="A17" s="24" t="s">
        <v>29</v>
      </c>
      <c r="B17" s="42" t="s">
        <v>38</v>
      </c>
      <c r="C17" s="43" t="s">
        <v>39</v>
      </c>
      <c r="D17" s="17">
        <f>SUM(D18:D21)</f>
        <v>57441660</v>
      </c>
      <c r="E17" s="57">
        <f t="shared" ref="E17:H17" si="3">SUM(E18:E21)</f>
        <v>99991660</v>
      </c>
      <c r="F17" s="132">
        <f t="shared" si="3"/>
        <v>63870221.419999994</v>
      </c>
      <c r="G17" s="131">
        <f t="shared" si="2"/>
        <v>0.6387554864075663</v>
      </c>
      <c r="H17" s="64">
        <f t="shared" si="3"/>
        <v>36121438.579999998</v>
      </c>
    </row>
    <row r="18" spans="1:8" s="6" customFormat="1" ht="15" x14ac:dyDescent="0.15">
      <c r="A18" s="33" t="s">
        <v>29</v>
      </c>
      <c r="B18" s="40" t="s">
        <v>40</v>
      </c>
      <c r="C18" s="41" t="s">
        <v>41</v>
      </c>
      <c r="D18" s="20">
        <v>16500000</v>
      </c>
      <c r="E18" s="58">
        <v>66850000</v>
      </c>
      <c r="F18" s="133">
        <v>38798618.160000004</v>
      </c>
      <c r="G18" s="134">
        <f t="shared" si="2"/>
        <v>0.58038321854899033</v>
      </c>
      <c r="H18" s="65">
        <v>28051381.839999996</v>
      </c>
    </row>
    <row r="19" spans="1:8" s="6" customFormat="1" ht="15" x14ac:dyDescent="0.15">
      <c r="A19" s="33" t="s">
        <v>29</v>
      </c>
      <c r="B19" s="40" t="s">
        <v>42</v>
      </c>
      <c r="C19" s="41" t="s">
        <v>43</v>
      </c>
      <c r="D19" s="20">
        <v>4500000</v>
      </c>
      <c r="E19" s="58">
        <v>4500000</v>
      </c>
      <c r="F19" s="133">
        <v>1126042.98</v>
      </c>
      <c r="G19" s="134">
        <f t="shared" si="2"/>
        <v>0.25023177333333335</v>
      </c>
      <c r="H19" s="65">
        <v>3373957.02</v>
      </c>
    </row>
    <row r="20" spans="1:8" s="6" customFormat="1" ht="15" x14ac:dyDescent="0.15">
      <c r="A20" s="33" t="s">
        <v>29</v>
      </c>
      <c r="B20" s="40" t="s">
        <v>44</v>
      </c>
      <c r="C20" s="41" t="s">
        <v>45</v>
      </c>
      <c r="D20" s="20">
        <v>10679100</v>
      </c>
      <c r="E20" s="58">
        <v>14679100</v>
      </c>
      <c r="F20" s="133">
        <v>10712872.879999999</v>
      </c>
      <c r="G20" s="134">
        <f t="shared" si="2"/>
        <v>0.72980447575123808</v>
      </c>
      <c r="H20" s="65">
        <v>3966227.120000001</v>
      </c>
    </row>
    <row r="21" spans="1:8" s="6" customFormat="1" ht="15" x14ac:dyDescent="0.15">
      <c r="A21" s="33" t="s">
        <v>29</v>
      </c>
      <c r="B21" s="40" t="s">
        <v>46</v>
      </c>
      <c r="C21" s="41" t="s">
        <v>47</v>
      </c>
      <c r="D21" s="20">
        <v>25762560</v>
      </c>
      <c r="E21" s="58">
        <v>13962560</v>
      </c>
      <c r="F21" s="133">
        <v>13232687.4</v>
      </c>
      <c r="G21" s="134">
        <f t="shared" si="2"/>
        <v>0.94772644844498433</v>
      </c>
      <c r="H21" s="65">
        <v>729872.59999999963</v>
      </c>
    </row>
    <row r="22" spans="1:8" s="7" customFormat="1" ht="15" x14ac:dyDescent="0.15">
      <c r="A22" s="24" t="s">
        <v>29</v>
      </c>
      <c r="B22" s="42" t="s">
        <v>48</v>
      </c>
      <c r="C22" s="43" t="s">
        <v>49</v>
      </c>
      <c r="D22" s="17">
        <f>SUM(D23:D27)</f>
        <v>2841492772</v>
      </c>
      <c r="E22" s="57">
        <f t="shared" ref="E22:H22" si="4">SUM(E23:E27)</f>
        <v>2807992772</v>
      </c>
      <c r="F22" s="132">
        <f t="shared" si="4"/>
        <v>2582278760.79</v>
      </c>
      <c r="G22" s="131">
        <f t="shared" si="2"/>
        <v>0.91961731046435902</v>
      </c>
      <c r="H22" s="64">
        <f t="shared" si="4"/>
        <v>225714011.20999998</v>
      </c>
    </row>
    <row r="23" spans="1:8" s="6" customFormat="1" ht="15" x14ac:dyDescent="0.15">
      <c r="A23" s="33" t="s">
        <v>29</v>
      </c>
      <c r="B23" s="40" t="s">
        <v>50</v>
      </c>
      <c r="C23" s="41" t="s">
        <v>51</v>
      </c>
      <c r="D23" s="20">
        <v>639694680</v>
      </c>
      <c r="E23" s="58">
        <v>626694680</v>
      </c>
      <c r="F23" s="133">
        <v>615070749.4000001</v>
      </c>
      <c r="G23" s="134">
        <f t="shared" si="2"/>
        <v>0.98145200370936625</v>
      </c>
      <c r="H23" s="65">
        <v>11623930.599999905</v>
      </c>
    </row>
    <row r="24" spans="1:8" s="6" customFormat="1" ht="15" x14ac:dyDescent="0.15">
      <c r="A24" s="33" t="s">
        <v>29</v>
      </c>
      <c r="B24" s="40" t="s">
        <v>52</v>
      </c>
      <c r="C24" s="123" t="s">
        <v>53</v>
      </c>
      <c r="D24" s="20">
        <v>1097653020</v>
      </c>
      <c r="E24" s="58">
        <v>994153020</v>
      </c>
      <c r="F24" s="133">
        <v>966981247.88999999</v>
      </c>
      <c r="G24" s="134">
        <f t="shared" si="2"/>
        <v>0.9726684206924201</v>
      </c>
      <c r="H24" s="65">
        <v>27171772.110000014</v>
      </c>
    </row>
    <row r="25" spans="1:8" s="6" customFormat="1" ht="15" x14ac:dyDescent="0.15">
      <c r="A25" s="33" t="s">
        <v>29</v>
      </c>
      <c r="B25" s="40" t="s">
        <v>54</v>
      </c>
      <c r="C25" s="41" t="s">
        <v>55</v>
      </c>
      <c r="D25" s="20">
        <v>413888791</v>
      </c>
      <c r="E25" s="58">
        <v>555888791</v>
      </c>
      <c r="F25" s="133">
        <v>389619118.21999991</v>
      </c>
      <c r="G25" s="134">
        <f t="shared" si="2"/>
        <v>0.70089399989358647</v>
      </c>
      <c r="H25" s="65">
        <v>166269672.78000009</v>
      </c>
    </row>
    <row r="26" spans="1:8" s="6" customFormat="1" ht="15" x14ac:dyDescent="0.15">
      <c r="A26" s="33" t="s">
        <v>29</v>
      </c>
      <c r="B26" s="40" t="s">
        <v>56</v>
      </c>
      <c r="C26" s="41" t="s">
        <v>57</v>
      </c>
      <c r="D26" s="20">
        <v>381911649</v>
      </c>
      <c r="E26" s="58">
        <v>356911649</v>
      </c>
      <c r="F26" s="133">
        <v>347282650.55000001</v>
      </c>
      <c r="G26" s="134">
        <f t="shared" si="2"/>
        <v>0.97302133881878428</v>
      </c>
      <c r="H26" s="65">
        <v>9628998.4499999881</v>
      </c>
    </row>
    <row r="27" spans="1:8" s="6" customFormat="1" ht="15" x14ac:dyDescent="0.15">
      <c r="A27" s="33" t="s">
        <v>29</v>
      </c>
      <c r="B27" s="40" t="s">
        <v>58</v>
      </c>
      <c r="C27" s="41" t="s">
        <v>59</v>
      </c>
      <c r="D27" s="20">
        <v>308344632</v>
      </c>
      <c r="E27" s="58">
        <v>274344632</v>
      </c>
      <c r="F27" s="133">
        <v>263324994.73000002</v>
      </c>
      <c r="G27" s="134">
        <f t="shared" si="2"/>
        <v>0.959832867187283</v>
      </c>
      <c r="H27" s="65">
        <v>11019637.269999981</v>
      </c>
    </row>
    <row r="28" spans="1:8" s="7" customFormat="1" ht="15" x14ac:dyDescent="0.15">
      <c r="A28" s="24" t="s">
        <v>60</v>
      </c>
      <c r="B28" s="49" t="s">
        <v>61</v>
      </c>
      <c r="C28" s="51" t="s">
        <v>62</v>
      </c>
      <c r="D28" s="17">
        <f>SUM(D29:D33)</f>
        <v>831919795</v>
      </c>
      <c r="E28" s="57">
        <f t="shared" ref="E28:H28" si="5">SUM(E29:E33)</f>
        <v>876919795</v>
      </c>
      <c r="F28" s="132">
        <f t="shared" si="5"/>
        <v>793675702.93999994</v>
      </c>
      <c r="G28" s="131">
        <f t="shared" si="2"/>
        <v>0.90507217132668327</v>
      </c>
      <c r="H28" s="64">
        <f t="shared" si="5"/>
        <v>83244092.059999987</v>
      </c>
    </row>
    <row r="29" spans="1:8" s="6" customFormat="1" ht="15" x14ac:dyDescent="0.15">
      <c r="A29" s="33" t="s">
        <v>60</v>
      </c>
      <c r="B29" s="40" t="s">
        <v>63</v>
      </c>
      <c r="C29" s="123" t="s">
        <v>64</v>
      </c>
      <c r="D29" s="20">
        <v>459418395</v>
      </c>
      <c r="E29" s="58">
        <v>481418395</v>
      </c>
      <c r="F29" s="133">
        <v>438776867.52999997</v>
      </c>
      <c r="G29" s="134">
        <f t="shared" si="2"/>
        <v>0.91142522198388365</v>
      </c>
      <c r="H29" s="65">
        <v>42641527.470000029</v>
      </c>
    </row>
    <row r="30" spans="1:8" s="6" customFormat="1" ht="15" x14ac:dyDescent="0.15">
      <c r="A30" s="33" t="s">
        <v>60</v>
      </c>
      <c r="B30" s="40" t="s">
        <v>65</v>
      </c>
      <c r="C30" s="123" t="s">
        <v>66</v>
      </c>
      <c r="D30" s="20">
        <v>24833426</v>
      </c>
      <c r="E30" s="58">
        <v>27833426</v>
      </c>
      <c r="F30" s="133">
        <v>23659922.390000001</v>
      </c>
      <c r="G30" s="134">
        <f t="shared" si="2"/>
        <v>0.8500542617355118</v>
      </c>
      <c r="H30" s="65">
        <v>4173503.6099999994</v>
      </c>
    </row>
    <row r="31" spans="1:8" s="6" customFormat="1" ht="15" x14ac:dyDescent="0.15">
      <c r="A31" s="33" t="s">
        <v>60</v>
      </c>
      <c r="B31" s="40" t="s">
        <v>67</v>
      </c>
      <c r="C31" s="123" t="s">
        <v>68</v>
      </c>
      <c r="D31" s="20">
        <v>74500280</v>
      </c>
      <c r="E31" s="58">
        <v>79500280</v>
      </c>
      <c r="F31" s="133">
        <v>70979767.100000009</v>
      </c>
      <c r="G31" s="134">
        <f t="shared" si="2"/>
        <v>0.89282411458173494</v>
      </c>
      <c r="H31" s="65">
        <v>8520512.8999999911</v>
      </c>
    </row>
    <row r="32" spans="1:8" s="6" customFormat="1" ht="15" x14ac:dyDescent="0.15">
      <c r="A32" s="33" t="s">
        <v>60</v>
      </c>
      <c r="B32" s="40" t="s">
        <v>69</v>
      </c>
      <c r="C32" s="123" t="s">
        <v>70</v>
      </c>
      <c r="D32" s="20">
        <v>248334268</v>
      </c>
      <c r="E32" s="58">
        <v>257334268</v>
      </c>
      <c r="F32" s="133">
        <v>236599223.53000003</v>
      </c>
      <c r="G32" s="134">
        <f t="shared" si="2"/>
        <v>0.91942369498181264</v>
      </c>
      <c r="H32" s="65">
        <v>20735044.469999969</v>
      </c>
    </row>
    <row r="33" spans="1:8" s="6" customFormat="1" ht="15" x14ac:dyDescent="0.15">
      <c r="A33" s="33" t="s">
        <v>60</v>
      </c>
      <c r="B33" s="40" t="s">
        <v>71</v>
      </c>
      <c r="C33" s="123" t="s">
        <v>72</v>
      </c>
      <c r="D33" s="20">
        <v>24833426</v>
      </c>
      <c r="E33" s="58">
        <v>30833426</v>
      </c>
      <c r="F33" s="133">
        <v>23659922.390000001</v>
      </c>
      <c r="G33" s="134">
        <f t="shared" si="2"/>
        <v>0.76734652808286696</v>
      </c>
      <c r="H33" s="65">
        <v>7173503.6099999994</v>
      </c>
    </row>
    <row r="34" spans="1:8" s="7" customFormat="1" ht="15" x14ac:dyDescent="0.15">
      <c r="A34" s="24" t="s">
        <v>60</v>
      </c>
      <c r="B34" s="42" t="s">
        <v>73</v>
      </c>
      <c r="C34" s="124" t="s">
        <v>74</v>
      </c>
      <c r="D34" s="17">
        <f>SUM(D35:D38)</f>
        <v>680274102</v>
      </c>
      <c r="E34" s="57">
        <f t="shared" ref="E34:H34" si="6">SUM(E35:E38)</f>
        <v>724826922</v>
      </c>
      <c r="F34" s="132">
        <f t="shared" si="6"/>
        <v>647686338.1500001</v>
      </c>
      <c r="G34" s="131">
        <f t="shared" si="2"/>
        <v>0.89357378774349683</v>
      </c>
      <c r="H34" s="64">
        <f t="shared" si="6"/>
        <v>77140583.849999979</v>
      </c>
    </row>
    <row r="35" spans="1:8" s="6" customFormat="1" ht="15" x14ac:dyDescent="0.15">
      <c r="A35" s="33" t="s">
        <v>60</v>
      </c>
      <c r="B35" s="40" t="s">
        <v>75</v>
      </c>
      <c r="C35" s="123" t="s">
        <v>76</v>
      </c>
      <c r="D35" s="20">
        <v>269194346</v>
      </c>
      <c r="E35" s="58">
        <v>283194346</v>
      </c>
      <c r="F35" s="133">
        <v>256473558.24000001</v>
      </c>
      <c r="G35" s="134">
        <f t="shared" si="2"/>
        <v>0.90564505210849089</v>
      </c>
      <c r="H35" s="65">
        <v>26720787.75999999</v>
      </c>
    </row>
    <row r="36" spans="1:8" s="6" customFormat="1" ht="15" x14ac:dyDescent="0.15">
      <c r="A36" s="33" t="s">
        <v>60</v>
      </c>
      <c r="B36" s="40" t="s">
        <v>77</v>
      </c>
      <c r="C36" s="123" t="s">
        <v>78</v>
      </c>
      <c r="D36" s="20">
        <v>149000560</v>
      </c>
      <c r="E36" s="58">
        <v>158000560</v>
      </c>
      <c r="F36" s="133">
        <v>141959634.13</v>
      </c>
      <c r="G36" s="134">
        <f t="shared" si="2"/>
        <v>0.89847551255514535</v>
      </c>
      <c r="H36" s="65">
        <v>16040925.870000005</v>
      </c>
    </row>
    <row r="37" spans="1:8" s="6" customFormat="1" ht="15" x14ac:dyDescent="0.15">
      <c r="A37" s="33" t="s">
        <v>60</v>
      </c>
      <c r="B37" s="40" t="s">
        <v>79</v>
      </c>
      <c r="C37" s="123" t="s">
        <v>80</v>
      </c>
      <c r="D37" s="20">
        <v>74500280</v>
      </c>
      <c r="E37" s="58">
        <v>79500280</v>
      </c>
      <c r="F37" s="133">
        <v>70979667.100000009</v>
      </c>
      <c r="G37" s="134">
        <f t="shared" si="2"/>
        <v>0.89282285672452988</v>
      </c>
      <c r="H37" s="65">
        <v>8520612.8999999911</v>
      </c>
    </row>
    <row r="38" spans="1:8" s="6" customFormat="1" ht="15" x14ac:dyDescent="0.15">
      <c r="A38" s="33" t="s">
        <v>60</v>
      </c>
      <c r="B38" s="40" t="s">
        <v>81</v>
      </c>
      <c r="C38" s="123" t="s">
        <v>164</v>
      </c>
      <c r="D38" s="20">
        <v>187578916</v>
      </c>
      <c r="E38" s="58">
        <v>204131736</v>
      </c>
      <c r="F38" s="133">
        <v>178273478.68000001</v>
      </c>
      <c r="G38" s="134">
        <f t="shared" si="2"/>
        <v>0.87332563849846456</v>
      </c>
      <c r="H38" s="65">
        <v>25858257.319999993</v>
      </c>
    </row>
    <row r="39" spans="1:8" s="7" customFormat="1" ht="15" x14ac:dyDescent="0.15">
      <c r="A39" s="33"/>
      <c r="B39" s="40"/>
      <c r="C39" s="123"/>
      <c r="D39" s="20"/>
      <c r="E39" s="58"/>
      <c r="F39" s="133"/>
      <c r="G39" s="134"/>
      <c r="H39" s="65"/>
    </row>
    <row r="40" spans="1:8" s="7" customFormat="1" ht="15" x14ac:dyDescent="0.15">
      <c r="A40" s="137" t="s">
        <v>82</v>
      </c>
      <c r="B40" s="138" t="s">
        <v>83</v>
      </c>
      <c r="C40" s="145" t="s">
        <v>84</v>
      </c>
      <c r="D40" s="140">
        <f>D41+D46+D51+D57+D64+D69+D71+D75+D81+D83</f>
        <v>4724804486</v>
      </c>
      <c r="E40" s="141">
        <f>E41+E46+E51+E57+E64+E69+E71+E75+E81+E83</f>
        <v>4667831179.9300003</v>
      </c>
      <c r="F40" s="142">
        <f>F41+F46+F51+F57+F64+F69+F71+F75+F81+F83</f>
        <v>3343245842.6199999</v>
      </c>
      <c r="G40" s="143">
        <f t="shared" si="2"/>
        <v>0.7162310961447701</v>
      </c>
      <c r="H40" s="144">
        <f>H41+H46+H51+H57+H64+H69+H71+H75+H81+H83</f>
        <v>1324585337.3099997</v>
      </c>
    </row>
    <row r="41" spans="1:8" s="7" customFormat="1" ht="15" x14ac:dyDescent="0.15">
      <c r="A41" s="24" t="s">
        <v>82</v>
      </c>
      <c r="B41" s="39">
        <v>101</v>
      </c>
      <c r="C41" s="124" t="s">
        <v>85</v>
      </c>
      <c r="D41" s="17">
        <f>SUM(D42:D45)</f>
        <v>1045446704</v>
      </c>
      <c r="E41" s="57">
        <f>SUM(E42:E45)</f>
        <v>1032746704</v>
      </c>
      <c r="F41" s="132">
        <f>SUM(F42:F45)</f>
        <v>934895376.60000014</v>
      </c>
      <c r="G41" s="131">
        <f t="shared" si="2"/>
        <v>0.90525137768921904</v>
      </c>
      <c r="H41" s="64">
        <f>SUM(H42:H45)</f>
        <v>97851327.399999946</v>
      </c>
    </row>
    <row r="42" spans="1:8" s="6" customFormat="1" ht="15" x14ac:dyDescent="0.15">
      <c r="A42" s="33" t="s">
        <v>82</v>
      </c>
      <c r="B42" s="44">
        <v>10101</v>
      </c>
      <c r="C42" s="123" t="s">
        <v>165</v>
      </c>
      <c r="D42" s="20">
        <v>713146704</v>
      </c>
      <c r="E42" s="58">
        <v>725446704</v>
      </c>
      <c r="F42" s="133">
        <v>710619688.44000006</v>
      </c>
      <c r="G42" s="134">
        <f t="shared" si="2"/>
        <v>0.97956153708019333</v>
      </c>
      <c r="H42" s="65">
        <v>14827015.559999943</v>
      </c>
    </row>
    <row r="43" spans="1:8" s="6" customFormat="1" ht="15" x14ac:dyDescent="0.15">
      <c r="A43" s="33" t="s">
        <v>82</v>
      </c>
      <c r="B43" s="44">
        <v>10102</v>
      </c>
      <c r="C43" s="123" t="s">
        <v>166</v>
      </c>
      <c r="D43" s="20">
        <v>150500000</v>
      </c>
      <c r="E43" s="58">
        <v>150500000</v>
      </c>
      <c r="F43" s="133">
        <v>81124183.939999998</v>
      </c>
      <c r="G43" s="134">
        <f t="shared" si="2"/>
        <v>0.53903112252491692</v>
      </c>
      <c r="H43" s="65">
        <v>69375816.060000002</v>
      </c>
    </row>
    <row r="44" spans="1:8" s="7" customFormat="1" ht="15" x14ac:dyDescent="0.15">
      <c r="A44" s="33" t="s">
        <v>82</v>
      </c>
      <c r="B44" s="44">
        <v>10104</v>
      </c>
      <c r="C44" s="123" t="s">
        <v>167</v>
      </c>
      <c r="D44" s="20">
        <v>181000000</v>
      </c>
      <c r="E44" s="58">
        <v>156000000</v>
      </c>
      <c r="F44" s="133">
        <v>142789790.09</v>
      </c>
      <c r="G44" s="134">
        <f t="shared" si="2"/>
        <v>0.91531916724358975</v>
      </c>
      <c r="H44" s="65">
        <v>13210209.909999996</v>
      </c>
    </row>
    <row r="45" spans="1:8" s="6" customFormat="1" ht="15" x14ac:dyDescent="0.15">
      <c r="A45" s="33" t="s">
        <v>82</v>
      </c>
      <c r="B45" s="44">
        <v>10199</v>
      </c>
      <c r="C45" s="123" t="s">
        <v>86</v>
      </c>
      <c r="D45" s="20">
        <v>800000</v>
      </c>
      <c r="E45" s="58">
        <v>800000</v>
      </c>
      <c r="F45" s="133">
        <v>361714.13</v>
      </c>
      <c r="G45" s="134">
        <f t="shared" si="2"/>
        <v>0.45214266250000001</v>
      </c>
      <c r="H45" s="65">
        <v>438285.87</v>
      </c>
    </row>
    <row r="46" spans="1:8" s="6" customFormat="1" ht="15" x14ac:dyDescent="0.15">
      <c r="A46" s="24" t="s">
        <v>82</v>
      </c>
      <c r="B46" s="39">
        <v>102</v>
      </c>
      <c r="C46" s="124" t="s">
        <v>87</v>
      </c>
      <c r="D46" s="17">
        <f>SUM(D47:D50)</f>
        <v>238430000</v>
      </c>
      <c r="E46" s="57">
        <f t="shared" ref="E46:H46" si="7">SUM(E47:E50)</f>
        <v>207470000</v>
      </c>
      <c r="F46" s="132">
        <f t="shared" si="7"/>
        <v>196051104.84</v>
      </c>
      <c r="G46" s="131">
        <f t="shared" si="2"/>
        <v>0.94496122253819836</v>
      </c>
      <c r="H46" s="64">
        <f t="shared" si="7"/>
        <v>11418895.160000002</v>
      </c>
    </row>
    <row r="47" spans="1:8" s="6" customFormat="1" ht="15" x14ac:dyDescent="0.15">
      <c r="A47" s="33" t="s">
        <v>82</v>
      </c>
      <c r="B47" s="44">
        <v>10201</v>
      </c>
      <c r="C47" s="123" t="s">
        <v>88</v>
      </c>
      <c r="D47" s="20">
        <v>20000000</v>
      </c>
      <c r="E47" s="58">
        <v>20000000</v>
      </c>
      <c r="F47" s="133">
        <v>13847436.130000001</v>
      </c>
      <c r="G47" s="134">
        <f t="shared" si="2"/>
        <v>0.69237180650000008</v>
      </c>
      <c r="H47" s="65">
        <v>6152563.8699999992</v>
      </c>
    </row>
    <row r="48" spans="1:8" s="6" customFormat="1" ht="15" x14ac:dyDescent="0.15">
      <c r="A48" s="33" t="s">
        <v>82</v>
      </c>
      <c r="B48" s="44">
        <v>10202</v>
      </c>
      <c r="C48" s="123" t="s">
        <v>89</v>
      </c>
      <c r="D48" s="20">
        <v>75000000</v>
      </c>
      <c r="E48" s="58">
        <v>76000000</v>
      </c>
      <c r="F48" s="133">
        <v>74559064.840000004</v>
      </c>
      <c r="G48" s="134">
        <f t="shared" si="2"/>
        <v>0.98104032684210529</v>
      </c>
      <c r="H48" s="65">
        <v>1440935.1599999964</v>
      </c>
    </row>
    <row r="49" spans="1:11" s="6" customFormat="1" ht="15" x14ac:dyDescent="0.15">
      <c r="A49" s="33" t="s">
        <v>82</v>
      </c>
      <c r="B49" s="44">
        <v>10204</v>
      </c>
      <c r="C49" s="123" t="s">
        <v>90</v>
      </c>
      <c r="D49" s="20">
        <v>140355000</v>
      </c>
      <c r="E49" s="58">
        <v>108395000</v>
      </c>
      <c r="F49" s="133">
        <v>104741277.09999999</v>
      </c>
      <c r="G49" s="134">
        <f t="shared" si="2"/>
        <v>0.96629251441487152</v>
      </c>
      <c r="H49" s="65">
        <v>3653722.900000006</v>
      </c>
    </row>
    <row r="50" spans="1:11" s="7" customFormat="1" ht="15" x14ac:dyDescent="0.15">
      <c r="A50" s="33" t="s">
        <v>82</v>
      </c>
      <c r="B50" s="44">
        <v>10299</v>
      </c>
      <c r="C50" s="123" t="s">
        <v>91</v>
      </c>
      <c r="D50" s="20">
        <v>3075000</v>
      </c>
      <c r="E50" s="58">
        <v>3075000</v>
      </c>
      <c r="F50" s="133">
        <v>2903326.77</v>
      </c>
      <c r="G50" s="134">
        <f t="shared" si="2"/>
        <v>0.94417130731707322</v>
      </c>
      <c r="H50" s="65">
        <v>171673.22999999998</v>
      </c>
    </row>
    <row r="51" spans="1:11" s="6" customFormat="1" ht="15" x14ac:dyDescent="0.15">
      <c r="A51" s="24" t="s">
        <v>82</v>
      </c>
      <c r="B51" s="39">
        <v>103</v>
      </c>
      <c r="C51" s="124" t="s">
        <v>92</v>
      </c>
      <c r="D51" s="17">
        <f>SUM(D52:D56)</f>
        <v>548400000</v>
      </c>
      <c r="E51" s="57">
        <f t="shared" ref="E51:H51" si="8">SUM(E52:E56)</f>
        <v>450632160.07999998</v>
      </c>
      <c r="F51" s="132">
        <f t="shared" si="8"/>
        <v>424905640.84000003</v>
      </c>
      <c r="G51" s="131">
        <f t="shared" si="2"/>
        <v>0.94291015706594761</v>
      </c>
      <c r="H51" s="64">
        <f t="shared" si="8"/>
        <v>25726519.240000002</v>
      </c>
    </row>
    <row r="52" spans="1:11" s="6" customFormat="1" ht="15" x14ac:dyDescent="0.15">
      <c r="A52" s="33" t="s">
        <v>82</v>
      </c>
      <c r="B52" s="44">
        <v>10301</v>
      </c>
      <c r="C52" s="123" t="s">
        <v>93</v>
      </c>
      <c r="D52" s="20">
        <v>392200000</v>
      </c>
      <c r="E52" s="58">
        <v>388700000</v>
      </c>
      <c r="F52" s="133">
        <v>385896133.5</v>
      </c>
      <c r="G52" s="134">
        <f t="shared" si="2"/>
        <v>0.99278655389760739</v>
      </c>
      <c r="H52" s="65">
        <v>2803866.5</v>
      </c>
    </row>
    <row r="53" spans="1:11" s="6" customFormat="1" ht="15" x14ac:dyDescent="0.15">
      <c r="A53" s="33" t="s">
        <v>82</v>
      </c>
      <c r="B53" s="44">
        <v>10303</v>
      </c>
      <c r="C53" s="123" t="s">
        <v>94</v>
      </c>
      <c r="D53" s="20">
        <v>14900000</v>
      </c>
      <c r="E53" s="58">
        <v>19000000</v>
      </c>
      <c r="F53" s="133">
        <v>9311314.3200000003</v>
      </c>
      <c r="G53" s="134">
        <f t="shared" si="2"/>
        <v>0.49006917473684214</v>
      </c>
      <c r="H53" s="65">
        <v>9688685.6799999997</v>
      </c>
    </row>
    <row r="54" spans="1:11" s="6" customFormat="1" ht="15" x14ac:dyDescent="0.15">
      <c r="A54" s="33" t="s">
        <v>82</v>
      </c>
      <c r="B54" s="44">
        <v>10304</v>
      </c>
      <c r="C54" s="123" t="s">
        <v>95</v>
      </c>
      <c r="D54" s="20">
        <v>112600000</v>
      </c>
      <c r="E54" s="58">
        <v>16600000</v>
      </c>
      <c r="F54" s="133">
        <v>11532276.699999999</v>
      </c>
      <c r="G54" s="134">
        <f t="shared" si="2"/>
        <v>0.6947154638554216</v>
      </c>
      <c r="H54" s="65">
        <v>5067723.3000000007</v>
      </c>
    </row>
    <row r="55" spans="1:11" s="6" customFormat="1" ht="15" x14ac:dyDescent="0.15">
      <c r="A55" s="33" t="s">
        <v>82</v>
      </c>
      <c r="B55" s="44">
        <v>10306</v>
      </c>
      <c r="C55" s="123" t="s">
        <v>168</v>
      </c>
      <c r="D55" s="20">
        <v>3000000</v>
      </c>
      <c r="E55" s="58">
        <v>3300000</v>
      </c>
      <c r="F55" s="133">
        <v>2482886.7200000002</v>
      </c>
      <c r="G55" s="134">
        <f t="shared" si="2"/>
        <v>0.75238991515151521</v>
      </c>
      <c r="H55" s="65">
        <v>817113.2799999998</v>
      </c>
      <c r="K55" s="66"/>
    </row>
    <row r="56" spans="1:11" s="7" customFormat="1" ht="15" x14ac:dyDescent="0.15">
      <c r="A56" s="33" t="s">
        <v>82</v>
      </c>
      <c r="B56" s="44">
        <v>10307</v>
      </c>
      <c r="C56" s="123" t="s">
        <v>169</v>
      </c>
      <c r="D56" s="20">
        <v>25700000</v>
      </c>
      <c r="E56" s="58">
        <v>23032160.079999998</v>
      </c>
      <c r="F56" s="133">
        <v>15683029.6</v>
      </c>
      <c r="G56" s="134">
        <f t="shared" si="2"/>
        <v>0.68091874776514671</v>
      </c>
      <c r="H56" s="65">
        <v>7349130.4799999986</v>
      </c>
    </row>
    <row r="57" spans="1:11" s="6" customFormat="1" ht="15" x14ac:dyDescent="0.15">
      <c r="A57" s="24" t="s">
        <v>82</v>
      </c>
      <c r="B57" s="39">
        <v>104</v>
      </c>
      <c r="C57" s="124" t="s">
        <v>96</v>
      </c>
      <c r="D57" s="17">
        <f>SUM(D58:D63)</f>
        <v>1868322882</v>
      </c>
      <c r="E57" s="57">
        <f t="shared" ref="E57:H57" si="9">SUM(E58:E63)</f>
        <v>1860688714.22</v>
      </c>
      <c r="F57" s="132">
        <f t="shared" si="9"/>
        <v>931165708.83999991</v>
      </c>
      <c r="G57" s="131">
        <f t="shared" si="2"/>
        <v>0.50044142350287979</v>
      </c>
      <c r="H57" s="64">
        <f t="shared" si="9"/>
        <v>929523005.37999988</v>
      </c>
    </row>
    <row r="58" spans="1:11" s="6" customFormat="1" ht="15" x14ac:dyDescent="0.15">
      <c r="A58" s="33" t="s">
        <v>82</v>
      </c>
      <c r="B58" s="44">
        <v>10401</v>
      </c>
      <c r="C58" s="123" t="s">
        <v>97</v>
      </c>
      <c r="D58" s="20">
        <v>56000000</v>
      </c>
      <c r="E58" s="58">
        <v>55800000</v>
      </c>
      <c r="F58" s="133">
        <v>44293625.039999999</v>
      </c>
      <c r="G58" s="134">
        <f t="shared" si="2"/>
        <v>0.79379256344086024</v>
      </c>
      <c r="H58" s="65">
        <v>11506374.960000001</v>
      </c>
    </row>
    <row r="59" spans="1:11" s="6" customFormat="1" ht="15" x14ac:dyDescent="0.15">
      <c r="A59" s="33" t="s">
        <v>82</v>
      </c>
      <c r="B59" s="44">
        <v>10402</v>
      </c>
      <c r="C59" s="123" t="s">
        <v>98</v>
      </c>
      <c r="D59" s="20">
        <v>350000000</v>
      </c>
      <c r="E59" s="58">
        <v>350000000</v>
      </c>
      <c r="F59" s="133">
        <v>0</v>
      </c>
      <c r="G59" s="134">
        <f t="shared" si="2"/>
        <v>0</v>
      </c>
      <c r="H59" s="65">
        <v>350000000</v>
      </c>
    </row>
    <row r="60" spans="1:11" s="6" customFormat="1" ht="15" x14ac:dyDescent="0.15">
      <c r="A60" s="33" t="s">
        <v>82</v>
      </c>
      <c r="B60" s="44">
        <v>10403</v>
      </c>
      <c r="C60" s="123" t="s">
        <v>170</v>
      </c>
      <c r="D60" s="20">
        <v>40585125</v>
      </c>
      <c r="E60" s="58">
        <v>40585125</v>
      </c>
      <c r="F60" s="133">
        <v>457650</v>
      </c>
      <c r="G60" s="134">
        <f t="shared" si="2"/>
        <v>1.1276298890295397E-2</v>
      </c>
      <c r="H60" s="65">
        <v>40127475</v>
      </c>
    </row>
    <row r="61" spans="1:11" s="6" customFormat="1" ht="15" x14ac:dyDescent="0.15">
      <c r="A61" s="33" t="s">
        <v>82</v>
      </c>
      <c r="B61" s="44">
        <v>10404</v>
      </c>
      <c r="C61" s="123" t="s">
        <v>171</v>
      </c>
      <c r="D61" s="20">
        <v>706667000</v>
      </c>
      <c r="E61" s="58">
        <v>619918151.91999996</v>
      </c>
      <c r="F61" s="133">
        <v>158390975.97</v>
      </c>
      <c r="G61" s="134">
        <f t="shared" si="2"/>
        <v>0.25550304581247407</v>
      </c>
      <c r="H61" s="65">
        <v>461527175.94999993</v>
      </c>
    </row>
    <row r="62" spans="1:11" s="6" customFormat="1" ht="15" x14ac:dyDescent="0.15">
      <c r="A62" s="33" t="s">
        <v>82</v>
      </c>
      <c r="B62" s="44">
        <v>10406</v>
      </c>
      <c r="C62" s="123" t="s">
        <v>99</v>
      </c>
      <c r="D62" s="20">
        <v>692870757</v>
      </c>
      <c r="E62" s="58">
        <v>785224980</v>
      </c>
      <c r="F62" s="133">
        <v>725763628.27999997</v>
      </c>
      <c r="G62" s="134">
        <f t="shared" si="2"/>
        <v>0.9242747578916809</v>
      </c>
      <c r="H62" s="65">
        <v>59461351.720000029</v>
      </c>
    </row>
    <row r="63" spans="1:11" s="6" customFormat="1" ht="15" x14ac:dyDescent="0.15">
      <c r="A63" s="33" t="s">
        <v>82</v>
      </c>
      <c r="B63" s="44">
        <v>10499</v>
      </c>
      <c r="C63" s="123" t="s">
        <v>100</v>
      </c>
      <c r="D63" s="20">
        <v>22200000</v>
      </c>
      <c r="E63" s="58">
        <v>9160457.3000000007</v>
      </c>
      <c r="F63" s="133">
        <v>2259829.5499999998</v>
      </c>
      <c r="G63" s="134">
        <f t="shared" si="2"/>
        <v>0.24669396690490547</v>
      </c>
      <c r="H63" s="65">
        <v>6900627.7500000009</v>
      </c>
    </row>
    <row r="64" spans="1:11" s="6" customFormat="1" ht="15" x14ac:dyDescent="0.15">
      <c r="A64" s="24" t="s">
        <v>82</v>
      </c>
      <c r="B64" s="39">
        <v>105</v>
      </c>
      <c r="C64" s="124" t="s">
        <v>101</v>
      </c>
      <c r="D64" s="17">
        <f>SUM(D65:D68)</f>
        <v>293482800</v>
      </c>
      <c r="E64" s="57">
        <f t="shared" ref="E64:H64" si="10">SUM(E65:E68)</f>
        <v>328637323.63</v>
      </c>
      <c r="F64" s="132">
        <f t="shared" si="10"/>
        <v>232269245.60000002</v>
      </c>
      <c r="G64" s="131">
        <f t="shared" si="2"/>
        <v>0.70676465787404885</v>
      </c>
      <c r="H64" s="64">
        <f t="shared" si="10"/>
        <v>96368078.029999986</v>
      </c>
    </row>
    <row r="65" spans="1:8" s="6" customFormat="1" ht="15" x14ac:dyDescent="0.15">
      <c r="A65" s="33" t="s">
        <v>82</v>
      </c>
      <c r="B65" s="44">
        <v>10501</v>
      </c>
      <c r="C65" s="123" t="s">
        <v>102</v>
      </c>
      <c r="D65" s="20">
        <v>99970800</v>
      </c>
      <c r="E65" s="58">
        <v>97281123.629999995</v>
      </c>
      <c r="F65" s="133">
        <v>65658273.200000003</v>
      </c>
      <c r="G65" s="134">
        <f t="shared" si="2"/>
        <v>0.67493333495741004</v>
      </c>
      <c r="H65" s="65">
        <v>31622850.429999992</v>
      </c>
    </row>
    <row r="66" spans="1:8" s="7" customFormat="1" ht="15" x14ac:dyDescent="0.15">
      <c r="A66" s="33" t="s">
        <v>82</v>
      </c>
      <c r="B66" s="44">
        <v>10502</v>
      </c>
      <c r="C66" s="123" t="s">
        <v>103</v>
      </c>
      <c r="D66" s="20">
        <v>181512000</v>
      </c>
      <c r="E66" s="58">
        <v>214356200</v>
      </c>
      <c r="F66" s="133">
        <v>159765363.71000001</v>
      </c>
      <c r="G66" s="134">
        <f t="shared" si="2"/>
        <v>0.74532653457189491</v>
      </c>
      <c r="H66" s="65">
        <v>54590836.289999992</v>
      </c>
    </row>
    <row r="67" spans="1:8" s="7" customFormat="1" ht="15" x14ac:dyDescent="0.15">
      <c r="A67" s="33" t="s">
        <v>82</v>
      </c>
      <c r="B67" s="44">
        <v>10503</v>
      </c>
      <c r="C67" s="123" t="s">
        <v>200</v>
      </c>
      <c r="D67" s="20">
        <v>6000000</v>
      </c>
      <c r="E67" s="58">
        <v>8500000</v>
      </c>
      <c r="F67" s="133">
        <v>3876000</v>
      </c>
      <c r="G67" s="134">
        <f t="shared" si="2"/>
        <v>0.45600000000000002</v>
      </c>
      <c r="H67" s="65">
        <v>4624000</v>
      </c>
    </row>
    <row r="68" spans="1:8" s="7" customFormat="1" ht="15" x14ac:dyDescent="0.15">
      <c r="A68" s="33" t="s">
        <v>82</v>
      </c>
      <c r="B68" s="44">
        <v>10504</v>
      </c>
      <c r="C68" s="123" t="s">
        <v>201</v>
      </c>
      <c r="D68" s="20">
        <v>6000000</v>
      </c>
      <c r="E68" s="58">
        <v>8500000</v>
      </c>
      <c r="F68" s="133">
        <v>2969608.69</v>
      </c>
      <c r="G68" s="134">
        <f t="shared" si="2"/>
        <v>0.3493657282352941</v>
      </c>
      <c r="H68" s="65">
        <v>5530391.3100000005</v>
      </c>
    </row>
    <row r="69" spans="1:8" s="6" customFormat="1" ht="15" x14ac:dyDescent="0.15">
      <c r="A69" s="24" t="s">
        <v>82</v>
      </c>
      <c r="B69" s="39">
        <v>106</v>
      </c>
      <c r="C69" s="124" t="s">
        <v>104</v>
      </c>
      <c r="D69" s="17">
        <f>+D70</f>
        <v>76000000</v>
      </c>
      <c r="E69" s="57">
        <f t="shared" ref="E69:H69" si="11">+E70</f>
        <v>76000000</v>
      </c>
      <c r="F69" s="132">
        <f t="shared" si="11"/>
        <v>58773225</v>
      </c>
      <c r="G69" s="131">
        <f t="shared" si="2"/>
        <v>0.77333190789473683</v>
      </c>
      <c r="H69" s="64">
        <f t="shared" si="11"/>
        <v>17226775</v>
      </c>
    </row>
    <row r="70" spans="1:8" s="6" customFormat="1" ht="15" x14ac:dyDescent="0.15">
      <c r="A70" s="33" t="s">
        <v>82</v>
      </c>
      <c r="B70" s="44">
        <v>10601</v>
      </c>
      <c r="C70" s="123" t="s">
        <v>105</v>
      </c>
      <c r="D70" s="20">
        <v>76000000</v>
      </c>
      <c r="E70" s="58">
        <v>76000000</v>
      </c>
      <c r="F70" s="133">
        <v>58773225</v>
      </c>
      <c r="G70" s="134">
        <f t="shared" si="2"/>
        <v>0.77333190789473683</v>
      </c>
      <c r="H70" s="65">
        <v>17226775</v>
      </c>
    </row>
    <row r="71" spans="1:8" s="6" customFormat="1" ht="15" x14ac:dyDescent="0.15">
      <c r="A71" s="24" t="s">
        <v>82</v>
      </c>
      <c r="B71" s="39">
        <v>107</v>
      </c>
      <c r="C71" s="124" t="s">
        <v>106</v>
      </c>
      <c r="D71" s="17">
        <f>SUM(D72:D74)</f>
        <v>284983500</v>
      </c>
      <c r="E71" s="57">
        <f t="shared" ref="E71:H71" si="12">SUM(E72:E74)</f>
        <v>304817678</v>
      </c>
      <c r="F71" s="132">
        <f t="shared" si="12"/>
        <v>252910914.09</v>
      </c>
      <c r="G71" s="131">
        <f t="shared" si="2"/>
        <v>0.82971209461808182</v>
      </c>
      <c r="H71" s="64">
        <f t="shared" si="12"/>
        <v>51906763.910000004</v>
      </c>
    </row>
    <row r="72" spans="1:8" s="6" customFormat="1" ht="15" x14ac:dyDescent="0.15">
      <c r="A72" s="33" t="s">
        <v>82</v>
      </c>
      <c r="B72" s="44">
        <v>10701</v>
      </c>
      <c r="C72" s="123" t="s">
        <v>107</v>
      </c>
      <c r="D72" s="20">
        <v>226402700</v>
      </c>
      <c r="E72" s="58">
        <v>252216558</v>
      </c>
      <c r="F72" s="133">
        <v>208755462.34</v>
      </c>
      <c r="G72" s="134">
        <f t="shared" si="2"/>
        <v>0.82768341616968699</v>
      </c>
      <c r="H72" s="65">
        <v>43461095.659999996</v>
      </c>
    </row>
    <row r="73" spans="1:8" s="7" customFormat="1" ht="15" x14ac:dyDescent="0.15">
      <c r="A73" s="33" t="s">
        <v>82</v>
      </c>
      <c r="B73" s="44">
        <v>10702</v>
      </c>
      <c r="C73" s="123" t="s">
        <v>172</v>
      </c>
      <c r="D73" s="20">
        <v>57580800</v>
      </c>
      <c r="E73" s="58">
        <v>51601120</v>
      </c>
      <c r="F73" s="133">
        <v>43815943.979999989</v>
      </c>
      <c r="G73" s="134">
        <f t="shared" si="2"/>
        <v>0.84912777048250099</v>
      </c>
      <c r="H73" s="65">
        <v>7785176.0200000107</v>
      </c>
    </row>
    <row r="74" spans="1:8" s="7" customFormat="1" ht="15" x14ac:dyDescent="0.15">
      <c r="A74" s="33" t="s">
        <v>82</v>
      </c>
      <c r="B74" s="44">
        <v>10703</v>
      </c>
      <c r="C74" s="123" t="s">
        <v>199</v>
      </c>
      <c r="D74" s="20">
        <v>1000000</v>
      </c>
      <c r="E74" s="58">
        <v>1000000</v>
      </c>
      <c r="F74" s="133">
        <v>339507.77</v>
      </c>
      <c r="G74" s="134">
        <f t="shared" si="2"/>
        <v>0.33950777000000004</v>
      </c>
      <c r="H74" s="65">
        <v>660492.23</v>
      </c>
    </row>
    <row r="75" spans="1:8" s="6" customFormat="1" ht="15" x14ac:dyDescent="0.15">
      <c r="A75" s="24" t="s">
        <v>82</v>
      </c>
      <c r="B75" s="39">
        <v>108</v>
      </c>
      <c r="C75" s="124" t="s">
        <v>108</v>
      </c>
      <c r="D75" s="17">
        <f>SUM(D76:D80)</f>
        <v>366163600</v>
      </c>
      <c r="E75" s="57">
        <f>SUM(E76:E80)</f>
        <v>377763600</v>
      </c>
      <c r="F75" s="132">
        <f>SUM(F76:F80)</f>
        <v>305750080.65999997</v>
      </c>
      <c r="G75" s="131">
        <f t="shared" si="2"/>
        <v>0.80936882394174547</v>
      </c>
      <c r="H75" s="64">
        <f>SUM(H76:H80)</f>
        <v>72013519.340000004</v>
      </c>
    </row>
    <row r="76" spans="1:8" s="7" customFormat="1" ht="15" x14ac:dyDescent="0.15">
      <c r="A76" s="33" t="s">
        <v>82</v>
      </c>
      <c r="B76" s="44">
        <v>10801</v>
      </c>
      <c r="C76" s="123" t="s">
        <v>173</v>
      </c>
      <c r="D76" s="20">
        <v>74622500</v>
      </c>
      <c r="E76" s="58">
        <v>84622500</v>
      </c>
      <c r="F76" s="133">
        <v>52617758.409999996</v>
      </c>
      <c r="G76" s="134">
        <f t="shared" ref="G76:G136" si="13">F76/E76</f>
        <v>0.62179394853614578</v>
      </c>
      <c r="H76" s="65">
        <v>32004741.590000004</v>
      </c>
    </row>
    <row r="77" spans="1:8" s="6" customFormat="1" ht="15" x14ac:dyDescent="0.15">
      <c r="A77" s="33" t="s">
        <v>82</v>
      </c>
      <c r="B77" s="44">
        <v>10805</v>
      </c>
      <c r="C77" s="123" t="s">
        <v>174</v>
      </c>
      <c r="D77" s="20">
        <v>26000000</v>
      </c>
      <c r="E77" s="58">
        <v>26000000</v>
      </c>
      <c r="F77" s="133">
        <v>18853287.309999999</v>
      </c>
      <c r="G77" s="134">
        <f t="shared" si="13"/>
        <v>0.72512643499999996</v>
      </c>
      <c r="H77" s="65">
        <v>7146712.6900000013</v>
      </c>
    </row>
    <row r="78" spans="1:8" s="6" customFormat="1" ht="15" x14ac:dyDescent="0.15">
      <c r="A78" s="33" t="s">
        <v>82</v>
      </c>
      <c r="B78" s="44">
        <v>10807</v>
      </c>
      <c r="C78" s="123" t="s">
        <v>175</v>
      </c>
      <c r="D78" s="20">
        <v>4500000</v>
      </c>
      <c r="E78" s="58">
        <v>4500000</v>
      </c>
      <c r="F78" s="133">
        <v>3914237.62</v>
      </c>
      <c r="G78" s="134">
        <f t="shared" si="13"/>
        <v>0.8698305822222222</v>
      </c>
      <c r="H78" s="65">
        <v>585762.37999999989</v>
      </c>
    </row>
    <row r="79" spans="1:8" s="7" customFormat="1" ht="15" x14ac:dyDescent="0.15">
      <c r="A79" s="33" t="s">
        <v>82</v>
      </c>
      <c r="B79" s="44">
        <v>10808</v>
      </c>
      <c r="C79" s="123" t="s">
        <v>109</v>
      </c>
      <c r="D79" s="20">
        <v>259041100</v>
      </c>
      <c r="E79" s="58">
        <v>260141100</v>
      </c>
      <c r="F79" s="133">
        <v>229793497.31999999</v>
      </c>
      <c r="G79" s="134">
        <f t="shared" si="13"/>
        <v>0.88334176075983373</v>
      </c>
      <c r="H79" s="65">
        <v>30347602.680000007</v>
      </c>
    </row>
    <row r="80" spans="1:8" s="6" customFormat="1" ht="15" x14ac:dyDescent="0.15">
      <c r="A80" s="33" t="s">
        <v>82</v>
      </c>
      <c r="B80" s="44">
        <v>10899</v>
      </c>
      <c r="C80" s="123" t="s">
        <v>110</v>
      </c>
      <c r="D80" s="20">
        <v>2000000</v>
      </c>
      <c r="E80" s="58">
        <v>2500000</v>
      </c>
      <c r="F80" s="133">
        <v>571300</v>
      </c>
      <c r="G80" s="134">
        <f t="shared" si="13"/>
        <v>0.22852</v>
      </c>
      <c r="H80" s="65">
        <v>1928700</v>
      </c>
    </row>
    <row r="81" spans="1:8" s="6" customFormat="1" ht="15" x14ac:dyDescent="0.15">
      <c r="A81" s="24"/>
      <c r="B81" s="39">
        <v>109</v>
      </c>
      <c r="C81" s="124" t="s">
        <v>111</v>
      </c>
      <c r="D81" s="17">
        <f>SUM(D82)</f>
        <v>1500000</v>
      </c>
      <c r="E81" s="57">
        <f t="shared" ref="E81:H81" si="14">SUM(E82)</f>
        <v>13500000</v>
      </c>
      <c r="F81" s="132">
        <f t="shared" si="14"/>
        <v>1184585</v>
      </c>
      <c r="G81" s="131">
        <f t="shared" si="13"/>
        <v>8.774703703703704E-2</v>
      </c>
      <c r="H81" s="64">
        <f t="shared" si="14"/>
        <v>12315415</v>
      </c>
    </row>
    <row r="82" spans="1:8" s="6" customFormat="1" ht="15" x14ac:dyDescent="0.15">
      <c r="A82" s="33" t="s">
        <v>112</v>
      </c>
      <c r="B82" s="44">
        <v>10999</v>
      </c>
      <c r="C82" s="123" t="s">
        <v>113</v>
      </c>
      <c r="D82" s="20">
        <v>1500000</v>
      </c>
      <c r="E82" s="58">
        <v>13500000</v>
      </c>
      <c r="F82" s="133">
        <v>1184585</v>
      </c>
      <c r="G82" s="134">
        <f t="shared" si="13"/>
        <v>8.774703703703704E-2</v>
      </c>
      <c r="H82" s="65">
        <v>12315415</v>
      </c>
    </row>
    <row r="83" spans="1:8" s="6" customFormat="1" ht="15" x14ac:dyDescent="0.15">
      <c r="A83" s="24" t="s">
        <v>82</v>
      </c>
      <c r="B83" s="39">
        <v>199</v>
      </c>
      <c r="C83" s="124" t="s">
        <v>114</v>
      </c>
      <c r="D83" s="17">
        <f>SUM(D84:D86)</f>
        <v>2075000</v>
      </c>
      <c r="E83" s="57">
        <f t="shared" ref="E83:H83" si="15">SUM(E84:E86)</f>
        <v>15575000</v>
      </c>
      <c r="F83" s="132">
        <f t="shared" si="15"/>
        <v>5339961.1500000004</v>
      </c>
      <c r="G83" s="131">
        <f t="shared" si="13"/>
        <v>0.34285464847512043</v>
      </c>
      <c r="H83" s="64">
        <f t="shared" si="15"/>
        <v>10235038.85</v>
      </c>
    </row>
    <row r="84" spans="1:8" s="6" customFormat="1" ht="15" x14ac:dyDescent="0.15">
      <c r="A84" s="33" t="s">
        <v>82</v>
      </c>
      <c r="B84" s="44">
        <v>19902</v>
      </c>
      <c r="C84" s="123" t="s">
        <v>115</v>
      </c>
      <c r="D84" s="20">
        <v>575000</v>
      </c>
      <c r="E84" s="58">
        <v>12575000</v>
      </c>
      <c r="F84" s="133">
        <v>5189961.1500000004</v>
      </c>
      <c r="G84" s="134">
        <f t="shared" si="13"/>
        <v>0.41272056858846923</v>
      </c>
      <c r="H84" s="65">
        <v>7385038.8499999996</v>
      </c>
    </row>
    <row r="85" spans="1:8" s="6" customFormat="1" ht="15" x14ac:dyDescent="0.15">
      <c r="A85" s="33" t="s">
        <v>82</v>
      </c>
      <c r="B85" s="44">
        <v>19905</v>
      </c>
      <c r="C85" s="123" t="s">
        <v>116</v>
      </c>
      <c r="D85" s="20">
        <v>1500000</v>
      </c>
      <c r="E85" s="58">
        <v>3000000</v>
      </c>
      <c r="F85" s="133">
        <v>150000</v>
      </c>
      <c r="G85" s="134">
        <f t="shared" si="13"/>
        <v>0.05</v>
      </c>
      <c r="H85" s="65">
        <v>2850000</v>
      </c>
    </row>
    <row r="86" spans="1:8" s="7" customFormat="1" ht="15" x14ac:dyDescent="0.15">
      <c r="A86" s="33"/>
      <c r="B86" s="44"/>
      <c r="C86" s="123"/>
      <c r="D86" s="21"/>
      <c r="E86" s="58"/>
      <c r="F86" s="133"/>
      <c r="G86" s="134"/>
      <c r="H86" s="65"/>
    </row>
    <row r="87" spans="1:8" s="6" customFormat="1" ht="15" x14ac:dyDescent="0.15">
      <c r="A87" s="137" t="s">
        <v>82</v>
      </c>
      <c r="B87" s="138">
        <v>2</v>
      </c>
      <c r="C87" s="145" t="s">
        <v>117</v>
      </c>
      <c r="D87" s="140">
        <f>D88+D93+D95+D102+D105</f>
        <v>357415000</v>
      </c>
      <c r="E87" s="141">
        <f t="shared" ref="E87:H87" si="16">E88+E93+E95+E102+E105</f>
        <v>425919825.61000001</v>
      </c>
      <c r="F87" s="142">
        <f t="shared" si="16"/>
        <v>342442625.85999995</v>
      </c>
      <c r="G87" s="143">
        <f t="shared" si="13"/>
        <v>0.80400724565839476</v>
      </c>
      <c r="H87" s="144">
        <f t="shared" si="16"/>
        <v>83477199.75</v>
      </c>
    </row>
    <row r="88" spans="1:8" s="7" customFormat="1" ht="15" x14ac:dyDescent="0.15">
      <c r="A88" s="24" t="s">
        <v>82</v>
      </c>
      <c r="B88" s="39">
        <v>201</v>
      </c>
      <c r="C88" s="124" t="s">
        <v>118</v>
      </c>
      <c r="D88" s="18">
        <f>SUM(D89:D92)</f>
        <v>67470000</v>
      </c>
      <c r="E88" s="59">
        <f t="shared" ref="E88:H88" si="17">SUM(E89:E92)</f>
        <v>86390306.590000004</v>
      </c>
      <c r="F88" s="135">
        <f t="shared" si="17"/>
        <v>68150182.280000001</v>
      </c>
      <c r="G88" s="131">
        <f t="shared" si="13"/>
        <v>0.78886376226715038</v>
      </c>
      <c r="H88" s="62">
        <f t="shared" si="17"/>
        <v>18240124.309999999</v>
      </c>
    </row>
    <row r="89" spans="1:8" s="6" customFormat="1" ht="15" x14ac:dyDescent="0.15">
      <c r="A89" s="33" t="s">
        <v>82</v>
      </c>
      <c r="B89" s="44">
        <v>20101</v>
      </c>
      <c r="C89" s="123" t="s">
        <v>119</v>
      </c>
      <c r="D89" s="20">
        <v>38150000</v>
      </c>
      <c r="E89" s="58">
        <v>48250000</v>
      </c>
      <c r="F89" s="133">
        <v>34575971.210000001</v>
      </c>
      <c r="G89" s="134">
        <f t="shared" si="13"/>
        <v>0.71660043958549224</v>
      </c>
      <c r="H89" s="65">
        <v>13674028.789999999</v>
      </c>
    </row>
    <row r="90" spans="1:8" s="6" customFormat="1" ht="24" customHeight="1" x14ac:dyDescent="0.15">
      <c r="A90" s="33" t="s">
        <v>82</v>
      </c>
      <c r="B90" s="44">
        <v>20102</v>
      </c>
      <c r="C90" s="123" t="s">
        <v>120</v>
      </c>
      <c r="D90" s="20">
        <v>12300000</v>
      </c>
      <c r="E90" s="58">
        <v>16980763.890000001</v>
      </c>
      <c r="F90" s="133">
        <v>15093567.210000001</v>
      </c>
      <c r="G90" s="134">
        <f t="shared" si="13"/>
        <v>0.88886267471680869</v>
      </c>
      <c r="H90" s="65">
        <v>1887196.6799999997</v>
      </c>
    </row>
    <row r="91" spans="1:8" s="6" customFormat="1" ht="15" x14ac:dyDescent="0.15">
      <c r="A91" s="33" t="s">
        <v>82</v>
      </c>
      <c r="B91" s="44">
        <v>20104</v>
      </c>
      <c r="C91" s="123" t="s">
        <v>121</v>
      </c>
      <c r="D91" s="20">
        <v>15495000</v>
      </c>
      <c r="E91" s="58">
        <v>18634542.699999999</v>
      </c>
      <c r="F91" s="133">
        <v>16872195.609999999</v>
      </c>
      <c r="G91" s="134">
        <f t="shared" si="13"/>
        <v>0.90542579346473584</v>
      </c>
      <c r="H91" s="65">
        <v>1762347.0899999999</v>
      </c>
    </row>
    <row r="92" spans="1:8" s="7" customFormat="1" ht="15" x14ac:dyDescent="0.15">
      <c r="A92" s="33" t="s">
        <v>82</v>
      </c>
      <c r="B92" s="44">
        <v>20199</v>
      </c>
      <c r="C92" s="123" t="s">
        <v>176</v>
      </c>
      <c r="D92" s="20">
        <v>1525000</v>
      </c>
      <c r="E92" s="58">
        <v>2525000</v>
      </c>
      <c r="F92" s="133">
        <v>1608448.25</v>
      </c>
      <c r="G92" s="134">
        <f t="shared" si="13"/>
        <v>0.63700920792079208</v>
      </c>
      <c r="H92" s="65">
        <v>916551.75</v>
      </c>
    </row>
    <row r="93" spans="1:8" s="7" customFormat="1" ht="15" x14ac:dyDescent="0.15">
      <c r="A93" s="24" t="s">
        <v>82</v>
      </c>
      <c r="B93" s="39">
        <v>202</v>
      </c>
      <c r="C93" s="124" t="s">
        <v>122</v>
      </c>
      <c r="D93" s="17">
        <f>+D94</f>
        <v>127000000</v>
      </c>
      <c r="E93" s="57">
        <f t="shared" ref="E93:H93" si="18">+E94</f>
        <v>135610000</v>
      </c>
      <c r="F93" s="132">
        <f t="shared" si="18"/>
        <v>125100352.86</v>
      </c>
      <c r="G93" s="131">
        <f t="shared" si="13"/>
        <v>0.92250094285082218</v>
      </c>
      <c r="H93" s="64">
        <f t="shared" si="18"/>
        <v>10509647.140000001</v>
      </c>
    </row>
    <row r="94" spans="1:8" s="6" customFormat="1" ht="15" x14ac:dyDescent="0.15">
      <c r="A94" s="33" t="s">
        <v>82</v>
      </c>
      <c r="B94" s="44">
        <v>20203</v>
      </c>
      <c r="C94" s="123" t="s">
        <v>123</v>
      </c>
      <c r="D94" s="20">
        <v>127000000</v>
      </c>
      <c r="E94" s="58">
        <v>135610000</v>
      </c>
      <c r="F94" s="133">
        <v>125100352.86</v>
      </c>
      <c r="G94" s="134">
        <f t="shared" si="13"/>
        <v>0.92250094285082218</v>
      </c>
      <c r="H94" s="65">
        <v>10509647.140000001</v>
      </c>
    </row>
    <row r="95" spans="1:8" s="6" customFormat="1" ht="15" x14ac:dyDescent="0.15">
      <c r="A95" s="24" t="s">
        <v>82</v>
      </c>
      <c r="B95" s="39">
        <v>203</v>
      </c>
      <c r="C95" s="124" t="s">
        <v>124</v>
      </c>
      <c r="D95" s="17">
        <f>SUM(D96:D101)</f>
        <v>12570000</v>
      </c>
      <c r="E95" s="57">
        <f t="shared" ref="E95:H95" si="19">SUM(E96:E101)</f>
        <v>17870000</v>
      </c>
      <c r="F95" s="132">
        <f t="shared" si="19"/>
        <v>3145254.64</v>
      </c>
      <c r="G95" s="131">
        <f t="shared" si="13"/>
        <v>0.17600753441522105</v>
      </c>
      <c r="H95" s="64">
        <f t="shared" si="19"/>
        <v>14724745.360000001</v>
      </c>
    </row>
    <row r="96" spans="1:8" s="6" customFormat="1" ht="15" x14ac:dyDescent="0.15">
      <c r="A96" s="33" t="s">
        <v>82</v>
      </c>
      <c r="B96" s="44">
        <v>20301</v>
      </c>
      <c r="C96" s="123" t="s">
        <v>125</v>
      </c>
      <c r="D96" s="20">
        <v>950000</v>
      </c>
      <c r="E96" s="58">
        <v>1150000</v>
      </c>
      <c r="F96" s="133">
        <v>391476.95</v>
      </c>
      <c r="G96" s="134">
        <f t="shared" si="13"/>
        <v>0.3404147391304348</v>
      </c>
      <c r="H96" s="65">
        <v>758523.05</v>
      </c>
    </row>
    <row r="97" spans="1:8" s="6" customFormat="1" ht="15" x14ac:dyDescent="0.15">
      <c r="A97" s="33" t="s">
        <v>82</v>
      </c>
      <c r="B97" s="44">
        <v>20303</v>
      </c>
      <c r="C97" s="123" t="s">
        <v>126</v>
      </c>
      <c r="D97" s="20">
        <v>300000</v>
      </c>
      <c r="E97" s="58">
        <v>300000</v>
      </c>
      <c r="F97" s="133">
        <v>4325</v>
      </c>
      <c r="G97" s="134">
        <f t="shared" si="13"/>
        <v>1.4416666666666666E-2</v>
      </c>
      <c r="H97" s="65">
        <v>295675</v>
      </c>
    </row>
    <row r="98" spans="1:8" s="7" customFormat="1" ht="15" x14ac:dyDescent="0.15">
      <c r="A98" s="33" t="s">
        <v>82</v>
      </c>
      <c r="B98" s="44">
        <v>20304</v>
      </c>
      <c r="C98" s="123" t="s">
        <v>177</v>
      </c>
      <c r="D98" s="20">
        <v>10500000</v>
      </c>
      <c r="E98" s="58">
        <v>15400000</v>
      </c>
      <c r="F98" s="133">
        <v>2484224.5099999998</v>
      </c>
      <c r="G98" s="134">
        <f t="shared" si="13"/>
        <v>0.16131327987012986</v>
      </c>
      <c r="H98" s="65">
        <v>12915775.49</v>
      </c>
    </row>
    <row r="99" spans="1:8" s="6" customFormat="1" ht="15" x14ac:dyDescent="0.15">
      <c r="A99" s="33" t="s">
        <v>82</v>
      </c>
      <c r="B99" s="44">
        <v>20305</v>
      </c>
      <c r="C99" s="123" t="s">
        <v>127</v>
      </c>
      <c r="D99" s="20">
        <v>100000</v>
      </c>
      <c r="E99" s="58">
        <v>300000</v>
      </c>
      <c r="F99" s="133">
        <v>70000</v>
      </c>
      <c r="G99" s="134">
        <f t="shared" si="13"/>
        <v>0.23333333333333334</v>
      </c>
      <c r="H99" s="65">
        <v>230000</v>
      </c>
    </row>
    <row r="100" spans="1:8" s="7" customFormat="1" ht="15" x14ac:dyDescent="0.15">
      <c r="A100" s="33" t="s">
        <v>82</v>
      </c>
      <c r="B100" s="44">
        <v>20306</v>
      </c>
      <c r="C100" s="123" t="s">
        <v>128</v>
      </c>
      <c r="D100" s="20">
        <v>420000</v>
      </c>
      <c r="E100" s="58">
        <v>420000</v>
      </c>
      <c r="F100" s="133">
        <v>109246.48</v>
      </c>
      <c r="G100" s="134">
        <f t="shared" si="13"/>
        <v>0.26011066666666666</v>
      </c>
      <c r="H100" s="65">
        <v>310753.52</v>
      </c>
    </row>
    <row r="101" spans="1:8" s="6" customFormat="1" ht="15" x14ac:dyDescent="0.15">
      <c r="A101" s="33" t="s">
        <v>82</v>
      </c>
      <c r="B101" s="44">
        <v>20399</v>
      </c>
      <c r="C101" s="123" t="s">
        <v>178</v>
      </c>
      <c r="D101" s="20">
        <v>300000</v>
      </c>
      <c r="E101" s="58">
        <v>300000</v>
      </c>
      <c r="F101" s="133">
        <v>85981.7</v>
      </c>
      <c r="G101" s="134">
        <f t="shared" si="13"/>
        <v>0.28660566666666665</v>
      </c>
      <c r="H101" s="65">
        <v>214018.3</v>
      </c>
    </row>
    <row r="102" spans="1:8" s="6" customFormat="1" ht="15" x14ac:dyDescent="0.15">
      <c r="A102" s="24" t="s">
        <v>82</v>
      </c>
      <c r="B102" s="39">
        <v>204</v>
      </c>
      <c r="C102" s="124" t="s">
        <v>179</v>
      </c>
      <c r="D102" s="17">
        <f>SUM(D103:D104)</f>
        <v>18800000</v>
      </c>
      <c r="E102" s="57">
        <f t="shared" ref="E102:H102" si="20">SUM(E103:E104)</f>
        <v>19112139.399999999</v>
      </c>
      <c r="F102" s="132">
        <f t="shared" si="20"/>
        <v>12024666.26</v>
      </c>
      <c r="G102" s="131">
        <f t="shared" si="13"/>
        <v>0.62916380046914056</v>
      </c>
      <c r="H102" s="64">
        <f t="shared" si="20"/>
        <v>7087473.1399999997</v>
      </c>
    </row>
    <row r="103" spans="1:8" s="6" customFormat="1" ht="15" x14ac:dyDescent="0.15">
      <c r="A103" s="33" t="s">
        <v>82</v>
      </c>
      <c r="B103" s="44">
        <v>20401</v>
      </c>
      <c r="C103" s="123" t="s">
        <v>129</v>
      </c>
      <c r="D103" s="20">
        <v>1800000</v>
      </c>
      <c r="E103" s="58">
        <v>2112139.4</v>
      </c>
      <c r="F103" s="133">
        <v>1515565.28</v>
      </c>
      <c r="G103" s="134">
        <f t="shared" si="13"/>
        <v>0.71754983596253163</v>
      </c>
      <c r="H103" s="65">
        <v>596574.11999999988</v>
      </c>
    </row>
    <row r="104" spans="1:8" s="6" customFormat="1" ht="15" x14ac:dyDescent="0.15">
      <c r="A104" s="33" t="s">
        <v>82</v>
      </c>
      <c r="B104" s="44">
        <v>20402</v>
      </c>
      <c r="C104" s="123" t="s">
        <v>130</v>
      </c>
      <c r="D104" s="20">
        <v>17000000</v>
      </c>
      <c r="E104" s="58">
        <v>17000000</v>
      </c>
      <c r="F104" s="133">
        <v>10509100.98</v>
      </c>
      <c r="G104" s="134">
        <f t="shared" si="13"/>
        <v>0.61818241058823531</v>
      </c>
      <c r="H104" s="65">
        <v>6490899.0199999996</v>
      </c>
    </row>
    <row r="105" spans="1:8" s="6" customFormat="1" ht="15" x14ac:dyDescent="0.15">
      <c r="A105" s="24" t="s">
        <v>82</v>
      </c>
      <c r="B105" s="39">
        <v>299</v>
      </c>
      <c r="C105" s="124" t="s">
        <v>180</v>
      </c>
      <c r="D105" s="17">
        <f>SUM(D106:D113)</f>
        <v>131575000</v>
      </c>
      <c r="E105" s="57">
        <f t="shared" ref="E105:H105" si="21">SUM(E106:E113)</f>
        <v>166937379.62</v>
      </c>
      <c r="F105" s="132">
        <f t="shared" si="21"/>
        <v>134022169.82000001</v>
      </c>
      <c r="G105" s="131">
        <f t="shared" si="13"/>
        <v>0.80282900165963444</v>
      </c>
      <c r="H105" s="64">
        <f t="shared" si="21"/>
        <v>32915209.799999993</v>
      </c>
    </row>
    <row r="106" spans="1:8" s="6" customFormat="1" ht="15" x14ac:dyDescent="0.15">
      <c r="A106" s="33" t="s">
        <v>82</v>
      </c>
      <c r="B106" s="44">
        <v>29901</v>
      </c>
      <c r="C106" s="123" t="s">
        <v>181</v>
      </c>
      <c r="D106" s="20">
        <v>7250000</v>
      </c>
      <c r="E106" s="58">
        <v>10831335.51</v>
      </c>
      <c r="F106" s="133">
        <v>8492462.0700000003</v>
      </c>
      <c r="G106" s="134">
        <f t="shared" si="13"/>
        <v>0.7840641684637466</v>
      </c>
      <c r="H106" s="65">
        <v>2338873.4399999995</v>
      </c>
    </row>
    <row r="107" spans="1:8" s="7" customFormat="1" ht="15" x14ac:dyDescent="0.15">
      <c r="A107" s="33" t="s">
        <v>82</v>
      </c>
      <c r="B107" s="44">
        <v>29902</v>
      </c>
      <c r="C107" s="123" t="s">
        <v>182</v>
      </c>
      <c r="D107" s="20">
        <v>3750000</v>
      </c>
      <c r="E107" s="58">
        <v>1697180</v>
      </c>
      <c r="F107" s="133">
        <v>147180</v>
      </c>
      <c r="G107" s="134">
        <f t="shared" si="13"/>
        <v>8.6720324302666782E-2</v>
      </c>
      <c r="H107" s="65">
        <v>1550000</v>
      </c>
    </row>
    <row r="108" spans="1:8" s="6" customFormat="1" ht="15" x14ac:dyDescent="0.15">
      <c r="A108" s="33" t="s">
        <v>82</v>
      </c>
      <c r="B108" s="44">
        <v>29903</v>
      </c>
      <c r="C108" s="123" t="s">
        <v>183</v>
      </c>
      <c r="D108" s="20">
        <v>30500000</v>
      </c>
      <c r="E108" s="58">
        <v>39350000</v>
      </c>
      <c r="F108" s="133">
        <v>29270280.420000002</v>
      </c>
      <c r="G108" s="134">
        <f t="shared" si="13"/>
        <v>0.74384448335451081</v>
      </c>
      <c r="H108" s="65">
        <v>10079719.579999998</v>
      </c>
    </row>
    <row r="109" spans="1:8" s="6" customFormat="1" ht="15" x14ac:dyDescent="0.15">
      <c r="A109" s="33" t="s">
        <v>82</v>
      </c>
      <c r="B109" s="44">
        <v>29904</v>
      </c>
      <c r="C109" s="123" t="s">
        <v>131</v>
      </c>
      <c r="D109" s="20">
        <v>52100000</v>
      </c>
      <c r="E109" s="58">
        <v>60033864.109999999</v>
      </c>
      <c r="F109" s="133">
        <v>55892410.780000001</v>
      </c>
      <c r="G109" s="134">
        <f t="shared" si="13"/>
        <v>0.93101471325564489</v>
      </c>
      <c r="H109" s="65">
        <v>4141453.3299999982</v>
      </c>
    </row>
    <row r="110" spans="1:8" s="7" customFormat="1" ht="15" x14ac:dyDescent="0.15">
      <c r="A110" s="33" t="s">
        <v>82</v>
      </c>
      <c r="B110" s="44">
        <v>29905</v>
      </c>
      <c r="C110" s="123" t="s">
        <v>132</v>
      </c>
      <c r="D110" s="20">
        <v>12700000</v>
      </c>
      <c r="E110" s="58">
        <v>23400000</v>
      </c>
      <c r="F110" s="133">
        <v>15863023.1</v>
      </c>
      <c r="G110" s="134">
        <f t="shared" si="13"/>
        <v>0.67790697008547007</v>
      </c>
      <c r="H110" s="65">
        <v>7536976.9000000004</v>
      </c>
    </row>
    <row r="111" spans="1:8" s="6" customFormat="1" ht="15" x14ac:dyDescent="0.15">
      <c r="A111" s="33" t="s">
        <v>82</v>
      </c>
      <c r="B111" s="44">
        <v>29906</v>
      </c>
      <c r="C111" s="123" t="s">
        <v>184</v>
      </c>
      <c r="D111" s="20">
        <v>3625000</v>
      </c>
      <c r="E111" s="58">
        <v>4475000</v>
      </c>
      <c r="F111" s="133">
        <v>3566379.61</v>
      </c>
      <c r="G111" s="134">
        <f t="shared" si="13"/>
        <v>0.79695633743016758</v>
      </c>
      <c r="H111" s="65">
        <v>908620.39000000013</v>
      </c>
    </row>
    <row r="112" spans="1:8" s="6" customFormat="1" ht="15" x14ac:dyDescent="0.15">
      <c r="A112" s="33" t="s">
        <v>82</v>
      </c>
      <c r="B112" s="44">
        <v>29907</v>
      </c>
      <c r="C112" s="123" t="s">
        <v>185</v>
      </c>
      <c r="D112" s="20">
        <v>4450000</v>
      </c>
      <c r="E112" s="58">
        <v>7450000</v>
      </c>
      <c r="F112" s="133">
        <v>6465896.1200000001</v>
      </c>
      <c r="G112" s="134">
        <f t="shared" si="13"/>
        <v>0.86790551946308725</v>
      </c>
      <c r="H112" s="65">
        <v>984103.87999999989</v>
      </c>
    </row>
    <row r="113" spans="1:8" s="6" customFormat="1" ht="15" x14ac:dyDescent="0.15">
      <c r="A113" s="33" t="s">
        <v>82</v>
      </c>
      <c r="B113" s="44">
        <v>29999</v>
      </c>
      <c r="C113" s="123" t="s">
        <v>186</v>
      </c>
      <c r="D113" s="20">
        <v>17200000</v>
      </c>
      <c r="E113" s="58">
        <v>19700000</v>
      </c>
      <c r="F113" s="133">
        <v>14324537.719999999</v>
      </c>
      <c r="G113" s="134">
        <f t="shared" si="13"/>
        <v>0.72713389441624354</v>
      </c>
      <c r="H113" s="65">
        <v>5375462.2800000012</v>
      </c>
    </row>
    <row r="114" spans="1:8" s="6" customFormat="1" ht="15" x14ac:dyDescent="0.15">
      <c r="A114" s="24"/>
      <c r="B114" s="44"/>
      <c r="C114" s="123"/>
      <c r="D114" s="17"/>
      <c r="E114" s="58"/>
      <c r="F114" s="133"/>
      <c r="G114" s="134"/>
      <c r="H114" s="65"/>
    </row>
    <row r="115" spans="1:8" s="6" customFormat="1" ht="15" x14ac:dyDescent="0.15">
      <c r="A115" s="137">
        <v>2</v>
      </c>
      <c r="B115" s="138">
        <v>5</v>
      </c>
      <c r="C115" s="145" t="s">
        <v>133</v>
      </c>
      <c r="D115" s="140">
        <f>D116+D123+D125+D127</f>
        <v>8700382805.7399998</v>
      </c>
      <c r="E115" s="141">
        <f t="shared" ref="E115:H115" si="22">E116+E123+E125+E127</f>
        <v>8719560150</v>
      </c>
      <c r="F115" s="142">
        <f t="shared" si="22"/>
        <v>4610719123.1800003</v>
      </c>
      <c r="G115" s="143">
        <f t="shared" si="13"/>
        <v>0.52877886543164687</v>
      </c>
      <c r="H115" s="144">
        <f t="shared" si="22"/>
        <v>4108841026.8199997</v>
      </c>
    </row>
    <row r="116" spans="1:8" s="7" customFormat="1" ht="15" x14ac:dyDescent="0.15">
      <c r="A116" s="24" t="s">
        <v>134</v>
      </c>
      <c r="B116" s="39">
        <v>501</v>
      </c>
      <c r="C116" s="124" t="s">
        <v>135</v>
      </c>
      <c r="D116" s="18">
        <f>SUM(D117:D122)</f>
        <v>516609000</v>
      </c>
      <c r="E116" s="59">
        <f t="shared" ref="E116:H116" si="23">SUM(E117:E122)</f>
        <v>686786344.25999999</v>
      </c>
      <c r="F116" s="135">
        <f t="shared" si="23"/>
        <v>488423626.03999996</v>
      </c>
      <c r="G116" s="131">
        <f t="shared" si="13"/>
        <v>0.71117259410023315</v>
      </c>
      <c r="H116" s="62">
        <f t="shared" si="23"/>
        <v>198362718.21999997</v>
      </c>
    </row>
    <row r="117" spans="1:8" s="7" customFormat="1" ht="15" x14ac:dyDescent="0.15">
      <c r="A117" s="33" t="s">
        <v>134</v>
      </c>
      <c r="B117" s="44">
        <v>50102</v>
      </c>
      <c r="C117" s="123" t="s">
        <v>136</v>
      </c>
      <c r="D117" s="20">
        <v>200000000</v>
      </c>
      <c r="E117" s="58">
        <v>200000000</v>
      </c>
      <c r="F117" s="133">
        <v>157017574</v>
      </c>
      <c r="G117" s="134">
        <f t="shared" si="13"/>
        <v>0.78508787000000002</v>
      </c>
      <c r="H117" s="65">
        <v>42982426</v>
      </c>
    </row>
    <row r="118" spans="1:8" s="6" customFormat="1" ht="15" x14ac:dyDescent="0.15">
      <c r="A118" s="33" t="s">
        <v>134</v>
      </c>
      <c r="B118" s="44">
        <v>50103</v>
      </c>
      <c r="C118" s="123" t="s">
        <v>137</v>
      </c>
      <c r="D118" s="20">
        <v>5000000</v>
      </c>
      <c r="E118" s="58">
        <v>11000000</v>
      </c>
      <c r="F118" s="133">
        <v>4739223.42</v>
      </c>
      <c r="G118" s="134">
        <f t="shared" si="13"/>
        <v>0.4308384927272727</v>
      </c>
      <c r="H118" s="65">
        <v>6260776.5800000001</v>
      </c>
    </row>
    <row r="119" spans="1:8" s="7" customFormat="1" ht="15" x14ac:dyDescent="0.15">
      <c r="A119" s="33" t="s">
        <v>134</v>
      </c>
      <c r="B119" s="44">
        <v>50104</v>
      </c>
      <c r="C119" s="123" t="s">
        <v>138</v>
      </c>
      <c r="D119" s="20">
        <v>34000000</v>
      </c>
      <c r="E119" s="58">
        <v>129177344.25999999</v>
      </c>
      <c r="F119" s="133">
        <v>99551411.170000002</v>
      </c>
      <c r="G119" s="134">
        <f t="shared" si="13"/>
        <v>0.77065689607017474</v>
      </c>
      <c r="H119" s="65">
        <v>29625933.089999989</v>
      </c>
    </row>
    <row r="120" spans="1:8" s="7" customFormat="1" ht="15" x14ac:dyDescent="0.15">
      <c r="A120" s="33" t="s">
        <v>134</v>
      </c>
      <c r="B120" s="44">
        <v>50105</v>
      </c>
      <c r="C120" s="123" t="s">
        <v>139</v>
      </c>
      <c r="D120" s="20">
        <v>247609000</v>
      </c>
      <c r="E120" s="58">
        <v>322609000</v>
      </c>
      <c r="F120" s="133">
        <v>217538321.46000001</v>
      </c>
      <c r="G120" s="134">
        <f t="shared" si="13"/>
        <v>0.67430952471877725</v>
      </c>
      <c r="H120" s="65">
        <v>105070678.53999999</v>
      </c>
    </row>
    <row r="121" spans="1:8" s="7" customFormat="1" ht="15" x14ac:dyDescent="0.15">
      <c r="A121" s="33" t="s">
        <v>134</v>
      </c>
      <c r="B121" s="44">
        <v>50106</v>
      </c>
      <c r="C121" s="123" t="s">
        <v>187</v>
      </c>
      <c r="D121" s="20">
        <v>0</v>
      </c>
      <c r="E121" s="58">
        <v>6000000</v>
      </c>
      <c r="F121" s="133">
        <v>2761720</v>
      </c>
      <c r="G121" s="134">
        <f t="shared" si="13"/>
        <v>0.46028666666666668</v>
      </c>
      <c r="H121" s="65">
        <v>3238280</v>
      </c>
    </row>
    <row r="122" spans="1:8" s="7" customFormat="1" ht="15" x14ac:dyDescent="0.15">
      <c r="A122" s="33" t="s">
        <v>134</v>
      </c>
      <c r="B122" s="44">
        <v>50199</v>
      </c>
      <c r="C122" s="123" t="s">
        <v>188</v>
      </c>
      <c r="D122" s="20">
        <v>30000000</v>
      </c>
      <c r="E122" s="58">
        <v>18000000</v>
      </c>
      <c r="F122" s="133">
        <v>6815375.9900000002</v>
      </c>
      <c r="G122" s="134">
        <f t="shared" si="13"/>
        <v>0.37863199944444448</v>
      </c>
      <c r="H122" s="65">
        <v>11184624.01</v>
      </c>
    </row>
    <row r="123" spans="1:8" s="6" customFormat="1" ht="15" x14ac:dyDescent="0.15">
      <c r="A123" s="24" t="s">
        <v>140</v>
      </c>
      <c r="B123" s="39">
        <v>502</v>
      </c>
      <c r="C123" s="124" t="s">
        <v>189</v>
      </c>
      <c r="D123" s="18">
        <f>+D124</f>
        <v>6479851000</v>
      </c>
      <c r="E123" s="59">
        <f t="shared" ref="E123:H123" si="24">+E124</f>
        <v>6558851000</v>
      </c>
      <c r="F123" s="135">
        <f t="shared" si="24"/>
        <v>3608044483.4200001</v>
      </c>
      <c r="G123" s="131">
        <f t="shared" si="13"/>
        <v>0.55010313291459134</v>
      </c>
      <c r="H123" s="62">
        <f t="shared" si="24"/>
        <v>2950806516.5799999</v>
      </c>
    </row>
    <row r="124" spans="1:8" s="6" customFormat="1" ht="15" x14ac:dyDescent="0.15">
      <c r="A124" s="33" t="s">
        <v>140</v>
      </c>
      <c r="B124" s="44">
        <v>50201</v>
      </c>
      <c r="C124" s="123" t="s">
        <v>141</v>
      </c>
      <c r="D124" s="20">
        <v>6479851000</v>
      </c>
      <c r="E124" s="58">
        <v>6558851000</v>
      </c>
      <c r="F124" s="133">
        <v>3608044483.4200001</v>
      </c>
      <c r="G124" s="134">
        <f t="shared" si="13"/>
        <v>0.55010313291459134</v>
      </c>
      <c r="H124" s="65">
        <v>2950806516.5799999</v>
      </c>
    </row>
    <row r="125" spans="1:8" s="6" customFormat="1" ht="15" x14ac:dyDescent="0.15">
      <c r="A125" s="24" t="s">
        <v>134</v>
      </c>
      <c r="B125" s="39">
        <v>503</v>
      </c>
      <c r="C125" s="124" t="s">
        <v>142</v>
      </c>
      <c r="D125" s="18">
        <f>+D126</f>
        <v>500000000</v>
      </c>
      <c r="E125" s="59">
        <f t="shared" ref="E125:H125" si="25">+E126</f>
        <v>500000000</v>
      </c>
      <c r="F125" s="135">
        <f t="shared" si="25"/>
        <v>0</v>
      </c>
      <c r="G125" s="131">
        <f t="shared" si="13"/>
        <v>0</v>
      </c>
      <c r="H125" s="62">
        <f t="shared" si="25"/>
        <v>500000000</v>
      </c>
    </row>
    <row r="126" spans="1:8" s="6" customFormat="1" ht="15" x14ac:dyDescent="0.15">
      <c r="A126" s="33" t="s">
        <v>134</v>
      </c>
      <c r="B126" s="44">
        <v>50301</v>
      </c>
      <c r="C126" s="123" t="s">
        <v>143</v>
      </c>
      <c r="D126" s="20">
        <v>500000000</v>
      </c>
      <c r="E126" s="58">
        <v>500000000</v>
      </c>
      <c r="F126" s="133">
        <v>0</v>
      </c>
      <c r="G126" s="134">
        <f t="shared" si="13"/>
        <v>0</v>
      </c>
      <c r="H126" s="65">
        <v>500000000</v>
      </c>
    </row>
    <row r="127" spans="1:8" s="6" customFormat="1" ht="15" x14ac:dyDescent="0.15">
      <c r="A127" s="33" t="s">
        <v>144</v>
      </c>
      <c r="B127" s="39">
        <v>599</v>
      </c>
      <c r="C127" s="124" t="s">
        <v>145</v>
      </c>
      <c r="D127" s="18">
        <f>SUM(D128:D129)</f>
        <v>1203922805.74</v>
      </c>
      <c r="E127" s="59">
        <f t="shared" ref="E127:H127" si="26">SUM(E128:E129)</f>
        <v>973922805.74000001</v>
      </c>
      <c r="F127" s="135">
        <f t="shared" si="26"/>
        <v>514251013.72000003</v>
      </c>
      <c r="G127" s="131">
        <f t="shared" si="13"/>
        <v>0.52802030170067227</v>
      </c>
      <c r="H127" s="62">
        <f t="shared" si="26"/>
        <v>459671792.01999998</v>
      </c>
    </row>
    <row r="128" spans="1:8" s="6" customFormat="1" ht="15" x14ac:dyDescent="0.15">
      <c r="A128" s="33" t="s">
        <v>144</v>
      </c>
      <c r="B128" s="44">
        <v>59902</v>
      </c>
      <c r="C128" s="123" t="s">
        <v>146</v>
      </c>
      <c r="D128" s="20">
        <v>37317555.740000002</v>
      </c>
      <c r="E128" s="58">
        <v>37317555.740000002</v>
      </c>
      <c r="F128" s="133">
        <v>37317555.740000002</v>
      </c>
      <c r="G128" s="134">
        <f t="shared" si="13"/>
        <v>1</v>
      </c>
      <c r="H128" s="65">
        <v>0</v>
      </c>
    </row>
    <row r="129" spans="1:8" s="6" customFormat="1" ht="15" x14ac:dyDescent="0.15">
      <c r="A129" s="33" t="s">
        <v>147</v>
      </c>
      <c r="B129" s="44">
        <v>59903</v>
      </c>
      <c r="C129" s="123" t="s">
        <v>148</v>
      </c>
      <c r="D129" s="20">
        <v>1166605250</v>
      </c>
      <c r="E129" s="58">
        <v>936605250</v>
      </c>
      <c r="F129" s="133">
        <v>476933457.98000002</v>
      </c>
      <c r="G129" s="134">
        <f t="shared" si="13"/>
        <v>0.50921501665723101</v>
      </c>
      <c r="H129" s="65">
        <v>459671792.01999998</v>
      </c>
    </row>
    <row r="130" spans="1:8" s="6" customFormat="1" ht="15" x14ac:dyDescent="0.15">
      <c r="A130" s="45"/>
      <c r="B130" s="44"/>
      <c r="C130" s="123"/>
      <c r="D130" s="21"/>
      <c r="E130" s="58"/>
      <c r="F130" s="133"/>
      <c r="G130" s="134"/>
      <c r="H130" s="65"/>
    </row>
    <row r="131" spans="1:8" s="6" customFormat="1" ht="15" x14ac:dyDescent="0.15">
      <c r="A131" s="137">
        <v>1.3</v>
      </c>
      <c r="B131" s="138">
        <v>6</v>
      </c>
      <c r="C131" s="145" t="s">
        <v>15</v>
      </c>
      <c r="D131" s="146">
        <f>D132+D136+D139+D142+D146+D148</f>
        <v>472750000</v>
      </c>
      <c r="E131" s="147">
        <f>E132+E136+E139+E142+E146+E148</f>
        <v>648296493.09000003</v>
      </c>
      <c r="F131" s="148">
        <f>F132+F136+F139+F142+F146+F148</f>
        <v>313799362.41999996</v>
      </c>
      <c r="G131" s="143">
        <f t="shared" si="13"/>
        <v>0.4840368037845249</v>
      </c>
      <c r="H131" s="149">
        <f>H132+H136+H139+H142+H146+H148</f>
        <v>334497130.67000002</v>
      </c>
    </row>
    <row r="132" spans="1:8" s="7" customFormat="1" ht="15" x14ac:dyDescent="0.15">
      <c r="A132" s="24" t="s">
        <v>112</v>
      </c>
      <c r="B132" s="39">
        <v>601</v>
      </c>
      <c r="C132" s="124" t="s">
        <v>149</v>
      </c>
      <c r="D132" s="18">
        <f>SUM(D133:D135)</f>
        <v>20000000</v>
      </c>
      <c r="E132" s="59">
        <f>SUM(E133:E135)</f>
        <v>332103909</v>
      </c>
      <c r="F132" s="135">
        <f>SUM(F133:F135)</f>
        <v>78655352.420000002</v>
      </c>
      <c r="G132" s="131">
        <f t="shared" si="13"/>
        <v>0.23683958631152396</v>
      </c>
      <c r="H132" s="62">
        <f>SUM(H133:H135)</f>
        <v>253448556.57999998</v>
      </c>
    </row>
    <row r="133" spans="1:8" s="6" customFormat="1" ht="15" x14ac:dyDescent="0.15">
      <c r="A133" s="33" t="s">
        <v>112</v>
      </c>
      <c r="B133" s="44">
        <v>60102</v>
      </c>
      <c r="C133" s="123" t="s">
        <v>150</v>
      </c>
      <c r="D133" s="21">
        <v>20000000</v>
      </c>
      <c r="E133" s="58">
        <v>80000000</v>
      </c>
      <c r="F133" s="133">
        <v>78255352.420000002</v>
      </c>
      <c r="G133" s="134">
        <f t="shared" si="13"/>
        <v>0.97819190524999999</v>
      </c>
      <c r="H133" s="65">
        <v>1744647.5799999982</v>
      </c>
    </row>
    <row r="134" spans="1:8" s="6" customFormat="1" ht="15" x14ac:dyDescent="0.15">
      <c r="A134" s="33" t="s">
        <v>112</v>
      </c>
      <c r="B134" s="44">
        <v>60103</v>
      </c>
      <c r="C134" s="123" t="s">
        <v>205</v>
      </c>
      <c r="D134" s="20">
        <v>0</v>
      </c>
      <c r="E134" s="58">
        <v>251703909</v>
      </c>
      <c r="F134" s="133">
        <v>0</v>
      </c>
      <c r="G134" s="134">
        <f t="shared" si="13"/>
        <v>0</v>
      </c>
      <c r="H134" s="65">
        <v>251703909</v>
      </c>
    </row>
    <row r="135" spans="1:8" s="6" customFormat="1" ht="15" x14ac:dyDescent="0.15">
      <c r="A135" s="33" t="s">
        <v>112</v>
      </c>
      <c r="B135" s="44">
        <v>60106</v>
      </c>
      <c r="C135" s="123" t="s">
        <v>212</v>
      </c>
      <c r="D135" s="20">
        <v>0</v>
      </c>
      <c r="E135" s="58">
        <v>400000</v>
      </c>
      <c r="F135" s="133">
        <v>400000</v>
      </c>
      <c r="G135" s="134">
        <f t="shared" si="13"/>
        <v>1</v>
      </c>
      <c r="H135" s="65">
        <v>0</v>
      </c>
    </row>
    <row r="136" spans="1:8" s="6" customFormat="1" ht="15" x14ac:dyDescent="0.15">
      <c r="A136" s="24" t="s">
        <v>9</v>
      </c>
      <c r="B136" s="39">
        <v>602</v>
      </c>
      <c r="C136" s="124" t="s">
        <v>190</v>
      </c>
      <c r="D136" s="18">
        <f>SUM(D137:D138)</f>
        <v>2500000</v>
      </c>
      <c r="E136" s="59">
        <f>SUM(E137:E138)</f>
        <v>2200000</v>
      </c>
      <c r="F136" s="135">
        <f>SUM(F137:F138)</f>
        <v>322993.32</v>
      </c>
      <c r="G136" s="131">
        <f t="shared" si="13"/>
        <v>0.14681514545454546</v>
      </c>
      <c r="H136" s="62">
        <f>SUM(H137:H138)</f>
        <v>1877006.68</v>
      </c>
    </row>
    <row r="137" spans="1:8" s="7" customFormat="1" ht="15" x14ac:dyDescent="0.15">
      <c r="A137" s="33" t="s">
        <v>9</v>
      </c>
      <c r="B137" s="44">
        <v>60203</v>
      </c>
      <c r="C137" s="123" t="s">
        <v>151</v>
      </c>
      <c r="D137" s="20">
        <v>500000</v>
      </c>
      <c r="E137" s="58">
        <v>500000</v>
      </c>
      <c r="F137" s="133">
        <v>253333.32</v>
      </c>
      <c r="G137" s="134">
        <f t="shared" ref="G137:G162" si="27">F137/E137</f>
        <v>0.50666664000000006</v>
      </c>
      <c r="H137" s="65">
        <v>246666.68</v>
      </c>
    </row>
    <row r="138" spans="1:8" s="6" customFormat="1" ht="15" x14ac:dyDescent="0.15">
      <c r="A138" s="33" t="s">
        <v>9</v>
      </c>
      <c r="B138" s="44">
        <v>60299</v>
      </c>
      <c r="C138" s="123" t="s">
        <v>152</v>
      </c>
      <c r="D138" s="20">
        <v>2000000</v>
      </c>
      <c r="E138" s="58">
        <v>1700000</v>
      </c>
      <c r="F138" s="133">
        <v>69660</v>
      </c>
      <c r="G138" s="134">
        <f t="shared" si="27"/>
        <v>4.0976470588235295E-2</v>
      </c>
      <c r="H138" s="65">
        <v>1630340</v>
      </c>
    </row>
    <row r="139" spans="1:8" s="6" customFormat="1" ht="15" x14ac:dyDescent="0.15">
      <c r="A139" s="24" t="s">
        <v>9</v>
      </c>
      <c r="B139" s="39">
        <v>603</v>
      </c>
      <c r="C139" s="124" t="s">
        <v>153</v>
      </c>
      <c r="D139" s="17">
        <f>SUM(D140:D141)</f>
        <v>323000000</v>
      </c>
      <c r="E139" s="57">
        <f t="shared" ref="E139:H139" si="28">SUM(E140:E141)</f>
        <v>159000000</v>
      </c>
      <c r="F139" s="132">
        <f t="shared" si="28"/>
        <v>92344203.700000003</v>
      </c>
      <c r="G139" s="131">
        <f t="shared" si="27"/>
        <v>0.58078115534591201</v>
      </c>
      <c r="H139" s="64">
        <f t="shared" si="28"/>
        <v>66655796.299999997</v>
      </c>
    </row>
    <row r="140" spans="1:8" s="7" customFormat="1" ht="15" x14ac:dyDescent="0.15">
      <c r="A140" s="33" t="s">
        <v>9</v>
      </c>
      <c r="B140" s="44">
        <v>60301</v>
      </c>
      <c r="C140" s="123" t="s">
        <v>154</v>
      </c>
      <c r="D140" s="20">
        <v>186000000</v>
      </c>
      <c r="E140" s="58">
        <v>49000000</v>
      </c>
      <c r="F140" s="133">
        <v>17320759.690000001</v>
      </c>
      <c r="G140" s="134">
        <f t="shared" si="27"/>
        <v>0.35348489163265306</v>
      </c>
      <c r="H140" s="65">
        <v>31679240.309999999</v>
      </c>
    </row>
    <row r="141" spans="1:8" s="6" customFormat="1" ht="15" x14ac:dyDescent="0.15">
      <c r="A141" s="33" t="s">
        <v>9</v>
      </c>
      <c r="B141" s="44">
        <v>60399</v>
      </c>
      <c r="C141" s="123" t="s">
        <v>155</v>
      </c>
      <c r="D141" s="20">
        <v>137000000</v>
      </c>
      <c r="E141" s="58">
        <v>110000000</v>
      </c>
      <c r="F141" s="133">
        <v>75023444.010000005</v>
      </c>
      <c r="G141" s="134">
        <f t="shared" si="27"/>
        <v>0.6820313091818182</v>
      </c>
      <c r="H141" s="65">
        <v>34976555.989999995</v>
      </c>
    </row>
    <row r="142" spans="1:8" s="6" customFormat="1" ht="15" x14ac:dyDescent="0.15">
      <c r="A142" s="24" t="s">
        <v>9</v>
      </c>
      <c r="B142" s="39">
        <v>604</v>
      </c>
      <c r="C142" s="124" t="s">
        <v>208</v>
      </c>
      <c r="D142" s="17">
        <f>SUM(D143:D145)</f>
        <v>0</v>
      </c>
      <c r="E142" s="57">
        <f t="shared" ref="E142:H142" si="29">SUM(E143:E145)</f>
        <v>47542584.090000004</v>
      </c>
      <c r="F142" s="132">
        <f t="shared" si="29"/>
        <v>47542584.090000004</v>
      </c>
      <c r="G142" s="131">
        <f t="shared" si="27"/>
        <v>1</v>
      </c>
      <c r="H142" s="64">
        <f t="shared" si="29"/>
        <v>0</v>
      </c>
    </row>
    <row r="143" spans="1:8" s="6" customFormat="1" ht="15" x14ac:dyDescent="0.15">
      <c r="A143" s="33" t="s">
        <v>9</v>
      </c>
      <c r="B143" s="44">
        <v>60401</v>
      </c>
      <c r="C143" s="123" t="s">
        <v>209</v>
      </c>
      <c r="D143" s="20">
        <v>0</v>
      </c>
      <c r="E143" s="58">
        <v>20361681.09</v>
      </c>
      <c r="F143" s="133">
        <v>20361681.09</v>
      </c>
      <c r="G143" s="134">
        <f t="shared" si="27"/>
        <v>1</v>
      </c>
      <c r="H143" s="65">
        <v>0</v>
      </c>
    </row>
    <row r="144" spans="1:8" s="6" customFormat="1" ht="15" x14ac:dyDescent="0.15">
      <c r="A144" s="33" t="s">
        <v>9</v>
      </c>
      <c r="B144" s="44">
        <v>60402</v>
      </c>
      <c r="C144" s="123" t="s">
        <v>210</v>
      </c>
      <c r="D144" s="20">
        <v>0</v>
      </c>
      <c r="E144" s="58">
        <v>25903500</v>
      </c>
      <c r="F144" s="133">
        <v>25903500</v>
      </c>
      <c r="G144" s="134">
        <f t="shared" si="27"/>
        <v>1</v>
      </c>
      <c r="H144" s="65">
        <v>0</v>
      </c>
    </row>
    <row r="145" spans="1:8" s="6" customFormat="1" ht="15" x14ac:dyDescent="0.15">
      <c r="A145" s="33" t="s">
        <v>9</v>
      </c>
      <c r="B145" s="44">
        <v>60404</v>
      </c>
      <c r="C145" s="123" t="s">
        <v>208</v>
      </c>
      <c r="D145" s="20">
        <v>0</v>
      </c>
      <c r="E145" s="58">
        <v>1277403</v>
      </c>
      <c r="F145" s="133">
        <v>1277403</v>
      </c>
      <c r="G145" s="134">
        <f t="shared" si="27"/>
        <v>1</v>
      </c>
      <c r="H145" s="65">
        <v>0</v>
      </c>
    </row>
    <row r="146" spans="1:8" s="6" customFormat="1" ht="15" x14ac:dyDescent="0.15">
      <c r="A146" s="24" t="s">
        <v>9</v>
      </c>
      <c r="B146" s="39">
        <v>606</v>
      </c>
      <c r="C146" s="124" t="s">
        <v>156</v>
      </c>
      <c r="D146" s="17">
        <f>+D147</f>
        <v>10000000</v>
      </c>
      <c r="E146" s="57">
        <f t="shared" ref="E146:H146" si="30">+E147</f>
        <v>10000000</v>
      </c>
      <c r="F146" s="132">
        <f t="shared" si="30"/>
        <v>1109728.8899999999</v>
      </c>
      <c r="G146" s="131">
        <f t="shared" si="27"/>
        <v>0.11097288899999999</v>
      </c>
      <c r="H146" s="64">
        <f t="shared" si="30"/>
        <v>8890271.1099999994</v>
      </c>
    </row>
    <row r="147" spans="1:8" s="7" customFormat="1" ht="15" x14ac:dyDescent="0.15">
      <c r="A147" s="33" t="s">
        <v>9</v>
      </c>
      <c r="B147" s="44">
        <v>60601</v>
      </c>
      <c r="C147" s="123" t="s">
        <v>157</v>
      </c>
      <c r="D147" s="20">
        <v>10000000</v>
      </c>
      <c r="E147" s="58">
        <v>10000000</v>
      </c>
      <c r="F147" s="133">
        <v>1109728.8899999999</v>
      </c>
      <c r="G147" s="134">
        <f t="shared" si="27"/>
        <v>0.11097288899999999</v>
      </c>
      <c r="H147" s="65">
        <v>8890271.1099999994</v>
      </c>
    </row>
    <row r="148" spans="1:8" s="7" customFormat="1" ht="15" x14ac:dyDescent="0.15">
      <c r="A148" s="24" t="s">
        <v>10</v>
      </c>
      <c r="B148" s="39">
        <v>607</v>
      </c>
      <c r="C148" s="124" t="s">
        <v>191</v>
      </c>
      <c r="D148" s="17">
        <f>+D149</f>
        <v>117250000</v>
      </c>
      <c r="E148" s="57">
        <f t="shared" ref="E148:H148" si="31">+E149</f>
        <v>97450000</v>
      </c>
      <c r="F148" s="132">
        <f t="shared" si="31"/>
        <v>93824500</v>
      </c>
      <c r="G148" s="131">
        <f t="shared" si="27"/>
        <v>0.96279630579784503</v>
      </c>
      <c r="H148" s="64">
        <f t="shared" si="31"/>
        <v>3625500</v>
      </c>
    </row>
    <row r="149" spans="1:8" s="6" customFormat="1" ht="15" x14ac:dyDescent="0.15">
      <c r="A149" s="33" t="s">
        <v>10</v>
      </c>
      <c r="B149" s="44">
        <v>60701</v>
      </c>
      <c r="C149" s="123" t="s">
        <v>192</v>
      </c>
      <c r="D149" s="20">
        <v>117250000</v>
      </c>
      <c r="E149" s="58">
        <v>97450000</v>
      </c>
      <c r="F149" s="133">
        <v>93824500</v>
      </c>
      <c r="G149" s="134">
        <f t="shared" si="27"/>
        <v>0.96279630579784503</v>
      </c>
      <c r="H149" s="65">
        <v>3625500</v>
      </c>
    </row>
    <row r="150" spans="1:8" s="6" customFormat="1" ht="15" x14ac:dyDescent="0.15">
      <c r="A150" s="45"/>
      <c r="B150" s="44"/>
      <c r="C150" s="123"/>
      <c r="D150" s="17"/>
      <c r="E150" s="58"/>
      <c r="F150" s="133"/>
      <c r="G150" s="134"/>
      <c r="H150" s="65"/>
    </row>
    <row r="151" spans="1:8" s="7" customFormat="1" ht="15" x14ac:dyDescent="0.15">
      <c r="A151" s="137">
        <v>2.2999999999999998</v>
      </c>
      <c r="B151" s="138">
        <v>7</v>
      </c>
      <c r="C151" s="145" t="s">
        <v>158</v>
      </c>
      <c r="D151" s="140">
        <f>D152+D154</f>
        <v>3550000000</v>
      </c>
      <c r="E151" s="141">
        <f t="shared" ref="E151:H151" si="32">E152+E154</f>
        <v>1479425171.72</v>
      </c>
      <c r="F151" s="142">
        <f t="shared" si="32"/>
        <v>613308940.91000009</v>
      </c>
      <c r="G151" s="143">
        <f t="shared" si="27"/>
        <v>0.41455894670019616</v>
      </c>
      <c r="H151" s="144">
        <f t="shared" si="32"/>
        <v>866116230.80999994</v>
      </c>
    </row>
    <row r="152" spans="1:8" s="6" customFormat="1" ht="15" x14ac:dyDescent="0.15">
      <c r="A152" s="24" t="s">
        <v>159</v>
      </c>
      <c r="B152" s="39">
        <v>702</v>
      </c>
      <c r="C152" s="124" t="s">
        <v>193</v>
      </c>
      <c r="D152" s="17">
        <f>+D153</f>
        <v>3550000000</v>
      </c>
      <c r="E152" s="57">
        <f t="shared" ref="E152:H152" si="33">+E153</f>
        <v>1098736694.8299999</v>
      </c>
      <c r="F152" s="132">
        <f t="shared" si="33"/>
        <v>232620464.02000001</v>
      </c>
      <c r="G152" s="131">
        <f t="shared" si="27"/>
        <v>0.21171629664738903</v>
      </c>
      <c r="H152" s="64">
        <f t="shared" si="33"/>
        <v>866116230.80999994</v>
      </c>
    </row>
    <row r="153" spans="1:8" s="6" customFormat="1" ht="15" x14ac:dyDescent="0.15">
      <c r="A153" s="33" t="s">
        <v>159</v>
      </c>
      <c r="B153" s="44">
        <v>70201</v>
      </c>
      <c r="C153" s="123" t="s">
        <v>193</v>
      </c>
      <c r="D153" s="20">
        <v>3550000000</v>
      </c>
      <c r="E153" s="58">
        <v>1098736694.8299999</v>
      </c>
      <c r="F153" s="133">
        <v>232620464.02000001</v>
      </c>
      <c r="G153" s="134">
        <f t="shared" si="27"/>
        <v>0.21171629664738903</v>
      </c>
      <c r="H153" s="65">
        <v>866116230.80999994</v>
      </c>
    </row>
    <row r="154" spans="1:8" s="7" customFormat="1" ht="15" x14ac:dyDescent="0.15">
      <c r="A154" s="24" t="s">
        <v>159</v>
      </c>
      <c r="B154" s="39">
        <v>703</v>
      </c>
      <c r="C154" s="124" t="s">
        <v>194</v>
      </c>
      <c r="D154" s="17">
        <f>SUM(D155:D157)</f>
        <v>0</v>
      </c>
      <c r="E154" s="57">
        <f>SUM(E155:E157)</f>
        <v>380688476.89000005</v>
      </c>
      <c r="F154" s="132">
        <f>SUM(F155:F157)</f>
        <v>380688476.89000005</v>
      </c>
      <c r="G154" s="131">
        <f t="shared" si="27"/>
        <v>1</v>
      </c>
      <c r="H154" s="64">
        <f>SUM(H155:H157)</f>
        <v>0</v>
      </c>
    </row>
    <row r="155" spans="1:8" s="6" customFormat="1" ht="15" x14ac:dyDescent="0.15">
      <c r="A155" s="33" t="s">
        <v>159</v>
      </c>
      <c r="B155" s="44">
        <v>70301</v>
      </c>
      <c r="C155" s="123" t="s">
        <v>195</v>
      </c>
      <c r="D155" s="20">
        <v>0</v>
      </c>
      <c r="E155" s="58">
        <v>219359400.59</v>
      </c>
      <c r="F155" s="133">
        <v>219359400.59</v>
      </c>
      <c r="G155" s="134">
        <f t="shared" si="27"/>
        <v>1</v>
      </c>
      <c r="H155" s="65">
        <v>0</v>
      </c>
    </row>
    <row r="156" spans="1:8" s="6" customFormat="1" ht="15" x14ac:dyDescent="0.15">
      <c r="A156" s="33" t="s">
        <v>159</v>
      </c>
      <c r="B156" s="44">
        <v>70302</v>
      </c>
      <c r="C156" s="123" t="s">
        <v>196</v>
      </c>
      <c r="D156" s="20">
        <v>0</v>
      </c>
      <c r="E156" s="58">
        <v>96753282</v>
      </c>
      <c r="F156" s="133">
        <v>96753282</v>
      </c>
      <c r="G156" s="134">
        <f t="shared" si="27"/>
        <v>1</v>
      </c>
      <c r="H156" s="65">
        <v>0</v>
      </c>
    </row>
    <row r="157" spans="1:8" s="6" customFormat="1" ht="15" x14ac:dyDescent="0.15">
      <c r="A157" s="33" t="s">
        <v>159</v>
      </c>
      <c r="B157" s="44">
        <v>70399</v>
      </c>
      <c r="C157" s="123" t="s">
        <v>211</v>
      </c>
      <c r="D157" s="20">
        <v>0</v>
      </c>
      <c r="E157" s="58">
        <v>64575794.299999997</v>
      </c>
      <c r="F157" s="133">
        <v>64575794.299999997</v>
      </c>
      <c r="G157" s="134">
        <f t="shared" si="27"/>
        <v>1</v>
      </c>
      <c r="H157" s="65">
        <v>0</v>
      </c>
    </row>
    <row r="158" spans="1:8" s="6" customFormat="1" ht="15" x14ac:dyDescent="0.15">
      <c r="A158" s="33"/>
      <c r="B158" s="44"/>
      <c r="C158" s="123"/>
      <c r="D158" s="17"/>
      <c r="E158" s="58"/>
      <c r="F158" s="133"/>
      <c r="G158" s="136"/>
      <c r="H158" s="65"/>
    </row>
    <row r="159" spans="1:8" s="6" customFormat="1" ht="15.75" customHeight="1" x14ac:dyDescent="0.15">
      <c r="A159" s="137">
        <v>4</v>
      </c>
      <c r="B159" s="138">
        <v>9</v>
      </c>
      <c r="C159" s="145" t="s">
        <v>160</v>
      </c>
      <c r="D159" s="140">
        <f>+D160</f>
        <v>72234555.260000005</v>
      </c>
      <c r="E159" s="141">
        <f t="shared" ref="E159:H160" si="34">+E160</f>
        <v>56858611.000000007</v>
      </c>
      <c r="F159" s="142">
        <f t="shared" si="34"/>
        <v>0</v>
      </c>
      <c r="G159" s="143">
        <f t="shared" si="27"/>
        <v>0</v>
      </c>
      <c r="H159" s="144">
        <f t="shared" si="34"/>
        <v>56858611.000000007</v>
      </c>
    </row>
    <row r="160" spans="1:8" s="6" customFormat="1" ht="15" x14ac:dyDescent="0.15">
      <c r="A160" s="24">
        <v>4</v>
      </c>
      <c r="B160" s="39">
        <v>902</v>
      </c>
      <c r="C160" s="124" t="s">
        <v>161</v>
      </c>
      <c r="D160" s="17">
        <f>+D161</f>
        <v>72234555.260000005</v>
      </c>
      <c r="E160" s="57">
        <f t="shared" si="34"/>
        <v>56858611.000000007</v>
      </c>
      <c r="F160" s="132">
        <f t="shared" si="34"/>
        <v>0</v>
      </c>
      <c r="G160" s="131">
        <f t="shared" si="27"/>
        <v>0</v>
      </c>
      <c r="H160" s="64">
        <f t="shared" si="34"/>
        <v>56858611.000000007</v>
      </c>
    </row>
    <row r="161" spans="1:8" s="6" customFormat="1" ht="15" x14ac:dyDescent="0.15">
      <c r="A161" s="125">
        <v>4</v>
      </c>
      <c r="B161" s="44">
        <v>90201</v>
      </c>
      <c r="C161" s="123" t="s">
        <v>161</v>
      </c>
      <c r="D161" s="20">
        <v>72234555.260000005</v>
      </c>
      <c r="E161" s="58">
        <v>56858611.000000007</v>
      </c>
      <c r="F161" s="133">
        <v>0</v>
      </c>
      <c r="G161" s="134">
        <f t="shared" si="27"/>
        <v>0</v>
      </c>
      <c r="H161" s="65">
        <v>56858611.000000007</v>
      </c>
    </row>
    <row r="162" spans="1:8" s="6" customFormat="1" ht="24.75" customHeight="1" x14ac:dyDescent="0.15">
      <c r="A162" s="150"/>
      <c r="B162" s="151"/>
      <c r="C162" s="152" t="s">
        <v>162</v>
      </c>
      <c r="D162" s="153">
        <f>D12+D40+D87+D115+D131+D151+D159</f>
        <v>24920601443.999996</v>
      </c>
      <c r="E162" s="154">
        <f>E12+E40+E87+E115+E131+E151+E159</f>
        <v>23100508848.350002</v>
      </c>
      <c r="F162" s="155">
        <f>F12+F40+F87+F115+F131+F151+F159</f>
        <v>15796793454.050001</v>
      </c>
      <c r="G162" s="156">
        <f t="shared" si="27"/>
        <v>0.68382880904280674</v>
      </c>
      <c r="H162" s="157">
        <f>H12+H40+H87+H115+H131+H151+H159</f>
        <v>7303715394.2999992</v>
      </c>
    </row>
    <row r="163" spans="1:8" s="6" customFormat="1" ht="12" customHeight="1" x14ac:dyDescent="0.15">
      <c r="A163" s="14"/>
      <c r="B163" s="46"/>
      <c r="C163" s="47"/>
      <c r="D163" s="74"/>
      <c r="E163" s="75"/>
      <c r="F163" s="75"/>
      <c r="G163" s="76"/>
      <c r="H163" s="66"/>
    </row>
    <row r="164" spans="1:8" ht="12" customHeight="1" x14ac:dyDescent="0.25">
      <c r="A164" s="14"/>
      <c r="B164" s="53"/>
      <c r="C164" s="54"/>
      <c r="G164" s="48"/>
    </row>
    <row r="165" spans="1:8" ht="12" customHeight="1" x14ac:dyDescent="0.25">
      <c r="A165" s="14"/>
      <c r="B165" s="53"/>
      <c r="C165" s="54"/>
      <c r="G165" s="48"/>
    </row>
    <row r="166" spans="1:8" ht="12" customHeight="1" x14ac:dyDescent="0.25">
      <c r="A166" s="14"/>
      <c r="B166" s="52"/>
      <c r="C166" s="52"/>
      <c r="G166" s="48"/>
    </row>
    <row r="167" spans="1:8" ht="12" customHeight="1" x14ac:dyDescent="0.25">
      <c r="A167" s="14"/>
      <c r="B167" s="52"/>
      <c r="C167" s="52"/>
      <c r="G167" s="48"/>
    </row>
    <row r="168" spans="1:8" ht="12" customHeight="1" x14ac:dyDescent="0.25">
      <c r="A168" s="14"/>
      <c r="B168" s="52"/>
      <c r="C168" s="52"/>
      <c r="G168" s="48"/>
    </row>
    <row r="169" spans="1:8" ht="12" customHeight="1" x14ac:dyDescent="0.25">
      <c r="E169" s="8"/>
    </row>
    <row r="170" spans="1:8" ht="12" customHeight="1" x14ac:dyDescent="0.25">
      <c r="E170" s="8"/>
    </row>
    <row r="171" spans="1:8" ht="12" customHeight="1" x14ac:dyDescent="0.25">
      <c r="E171" s="8"/>
    </row>
    <row r="172" spans="1:8" ht="12" customHeight="1" x14ac:dyDescent="0.25">
      <c r="E172" s="8"/>
    </row>
  </sheetData>
  <mergeCells count="15">
    <mergeCell ref="E6:H6"/>
    <mergeCell ref="E4:H4"/>
    <mergeCell ref="E5:H5"/>
    <mergeCell ref="A1:H1"/>
    <mergeCell ref="A2:H2"/>
    <mergeCell ref="E3:H3"/>
    <mergeCell ref="F9:F10"/>
    <mergeCell ref="A8:A10"/>
    <mergeCell ref="H8:H10"/>
    <mergeCell ref="B8:B10"/>
    <mergeCell ref="E8:E10"/>
    <mergeCell ref="C8:C10"/>
    <mergeCell ref="D8:D10"/>
    <mergeCell ref="F8:G8"/>
    <mergeCell ref="G9:G10"/>
  </mergeCells>
  <printOptions horizontalCentered="1" verticalCentered="1"/>
  <pageMargins left="0" right="0" top="0.55118110236220474" bottom="0.55118110236220474" header="0.31496062992125984" footer="0.31496062992125984"/>
  <pageSetup paperSize="9" scale="9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FB16B01EA13247BD73CB9BDB011982" ma:contentTypeVersion="5" ma:contentTypeDescription="Crear nuevo documento." ma:contentTypeScope="" ma:versionID="4c7e06c884a6f212a7ce337b2f0d8c1e">
  <xsd:schema xmlns:xsd="http://www.w3.org/2001/XMLSchema" xmlns:xs="http://www.w3.org/2001/XMLSchema" xmlns:p="http://schemas.microsoft.com/office/2006/metadata/properties" xmlns:ns3="852caa7d-fc4d-43a4-9a35-b01890a98aa4" xmlns:ns4="f27be81e-e560-4efe-be30-0630c3c42b63" targetNamespace="http://schemas.microsoft.com/office/2006/metadata/properties" ma:root="true" ma:fieldsID="bc8fd3d4712af548d6cee4a5074cdac3" ns3:_="" ns4:_="">
    <xsd:import namespace="852caa7d-fc4d-43a4-9a35-b01890a98aa4"/>
    <xsd:import namespace="f27be81e-e560-4efe-be30-0630c3c42b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caa7d-fc4d-43a4-9a35-b01890a98a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be81e-e560-4efe-be30-0630c3c42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A83C4E-B8C7-49FD-819F-9C213BA1B2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CFC3FF-45AD-46B1-8387-88A659C00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caa7d-fc4d-43a4-9a35-b01890a98aa4"/>
    <ds:schemaRef ds:uri="f27be81e-e560-4efe-be30-0630c3c42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7068EC-C69A-4109-B7BE-8BA26903DD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EGRESOS!Títulos_a_imprimir</vt:lpstr>
    </vt:vector>
  </TitlesOfParts>
  <Manager/>
  <Company>Instituto Nacional de las Mujeres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rmonge</dc:creator>
  <cp:keywords/>
  <dc:description/>
  <cp:lastModifiedBy>Mauricio Solano Martinez</cp:lastModifiedBy>
  <cp:revision/>
  <cp:lastPrinted>2024-02-14T18:31:38Z</cp:lastPrinted>
  <dcterms:created xsi:type="dcterms:W3CDTF">2004-02-06T15:34:24Z</dcterms:created>
  <dcterms:modified xsi:type="dcterms:W3CDTF">2024-02-14T18:32:32Z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0x010100E6FB16B01EA13247BD73CB9BDB011982</vt:lpwstr>
  </property>
</Properties>
</file>